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720" activeTab="1"/>
  </bookViews>
  <sheets>
    <sheet name="Tabelle" sheetId="1" r:id="rId1"/>
    <sheet name="Diagramm1" sheetId="2" r:id="rId2"/>
  </sheets>
  <definedNames/>
  <calcPr fullCalcOnLoad="1"/>
</workbook>
</file>

<file path=xl/comments1.xml><?xml version="1.0" encoding="utf-8"?>
<comments xmlns="http://schemas.openxmlformats.org/spreadsheetml/2006/main">
  <authors>
    <author>Dr. Harald Wozniewski</author>
  </authors>
  <commentList>
    <comment ref="A3" authorId="0">
      <text>
        <r>
          <rPr>
            <b/>
            <sz val="8"/>
            <rFont val="Tahoma"/>
            <family val="0"/>
          </rPr>
          <t>Steuerpflichtige mit negativen Einkünften</t>
        </r>
      </text>
    </comment>
    <comment ref="F1" authorId="0">
      <text>
        <r>
          <rPr>
            <sz val="8"/>
            <rFont val="Tahoma"/>
            <family val="0"/>
          </rPr>
          <t>Zur Erläuterung siehe Studie "Moderner Feudalismus in Deutschland" Fn. 9</t>
        </r>
      </text>
    </comment>
    <comment ref="S2" authorId="0">
      <text>
        <r>
          <rPr>
            <b/>
            <sz val="8"/>
            <rFont val="Tahoma"/>
            <family val="0"/>
          </rPr>
          <t>Dr. Harald Wozniewski:</t>
        </r>
        <r>
          <rPr>
            <sz val="8"/>
            <rFont val="Tahoma"/>
            <family val="0"/>
          </rPr>
          <t xml:space="preserve">
im Datumsformat wegen der Diagrammdarstellung</t>
        </r>
      </text>
    </comment>
  </commentList>
</comments>
</file>

<file path=xl/sharedStrings.xml><?xml version="1.0" encoding="utf-8"?>
<sst xmlns="http://schemas.openxmlformats.org/spreadsheetml/2006/main" count="26" uniqueCount="25">
  <si>
    <t xml:space="preserve">Steuerpflichtige </t>
  </si>
  <si>
    <t>Summe der Einkünfte</t>
  </si>
  <si>
    <t>= Kapitaleinkünfte</t>
  </si>
  <si>
    <t>/ Steuerpfl.</t>
  </si>
  <si>
    <t>Quelle: Statistisches Bundesamt, Finanzen und Steuern, Fachserie 14, Reihe 7.1, 1995, S. 28 f.</t>
  </si>
  <si>
    <t>Quelldaten</t>
  </si>
  <si>
    <t>Einkommen aus Kapital</t>
  </si>
  <si>
    <t>Einkommen aus Arbeit</t>
  </si>
  <si>
    <t>Arbeitseinkommen / Stpfl.</t>
  </si>
  <si>
    <t>Kapitaleinkommen / Stpfl.</t>
  </si>
  <si>
    <t>Aufbereitung Diagramm</t>
  </si>
  <si>
    <t>Gewerbebetrieb</t>
  </si>
  <si>
    <t>selbständige Arbeit</t>
  </si>
  <si>
    <t>nichtselbständige Arbeit</t>
  </si>
  <si>
    <t>Stpfl.</t>
  </si>
  <si>
    <t>Einkünfte / Stpfl.</t>
  </si>
  <si>
    <t>Anteil Arbeit  bis 200.000</t>
  </si>
  <si>
    <t>Anteil Kapital  über 200.000</t>
  </si>
  <si>
    <t>... alle Stpfl.</t>
  </si>
  <si>
    <t>Anteil Arbeit bzw. Kapital bei Gewerbebetrieb</t>
  </si>
  <si>
    <t>Arbeitseinkommen</t>
  </si>
  <si>
    <t>Kapitaleinkommen</t>
  </si>
  <si>
    <t>Stpfl. splitten + spiegeln + durch 100 teilen</t>
  </si>
  <si>
    <t>Diagrammquelle</t>
  </si>
  <si>
    <t xml:space="preserve">von - bis haben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</si>
</sst>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 ;[Red]\-#,##0\ "/>
    <numFmt numFmtId="173" formatCode="yyyy\-mm\-dd"/>
    <numFmt numFmtId="174" formatCode="d/\ mmmm\ yyyy"/>
    <numFmt numFmtId="175" formatCode="00000"/>
  </numFmts>
  <fonts count="9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1" fillId="0" borderId="1" xfId="0" applyNumberFormat="1" applyFont="1" applyBorder="1" applyAlignment="1">
      <alignment/>
    </xf>
    <xf numFmtId="172" fontId="1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4" xfId="0" applyFont="1" applyBorder="1" applyAlignment="1" quotePrefix="1">
      <alignment/>
    </xf>
    <xf numFmtId="172" fontId="1" fillId="0" borderId="3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4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0" fontId="2" fillId="0" borderId="3" xfId="0" applyFont="1" applyBorder="1" applyAlignment="1" quotePrefix="1">
      <alignment/>
    </xf>
    <xf numFmtId="0" fontId="2" fillId="0" borderId="3" xfId="0" applyFont="1" applyBorder="1" applyAlignment="1" quotePrefix="1">
      <alignment/>
    </xf>
    <xf numFmtId="0" fontId="2" fillId="0" borderId="0" xfId="0" applyFont="1" applyBorder="1" applyAlignment="1" quotePrefix="1">
      <alignment wrapText="1"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0" fontId="2" fillId="0" borderId="3" xfId="0" applyFont="1" applyBorder="1" applyAlignment="1" quotePrefix="1">
      <alignment wrapText="1"/>
    </xf>
    <xf numFmtId="17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wrapText="1"/>
    </xf>
    <xf numFmtId="172" fontId="2" fillId="0" borderId="3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172" fontId="2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Einkommen aus Arbeit und Kapitalvermögen 1995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(nach Angaben in Einkommensteuererklärungen!)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Tabelle!$T$2</c:f>
              <c:strCache>
                <c:ptCount val="1"/>
                <c:pt idx="0">
                  <c:v>Arbeitseinkommen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Tabelle!$S$3:$S$76</c:f>
              <c:strCache>
                <c:ptCount val="74"/>
                <c:pt idx="0">
                  <c:v>0</c:v>
                </c:pt>
                <c:pt idx="1">
                  <c:v>15971.675</c:v>
                </c:pt>
                <c:pt idx="2">
                  <c:v>15972.675</c:v>
                </c:pt>
                <c:pt idx="3">
                  <c:v>21696.715</c:v>
                </c:pt>
                <c:pt idx="4">
                  <c:v>21697.715</c:v>
                </c:pt>
                <c:pt idx="5">
                  <c:v>28071.055</c:v>
                </c:pt>
                <c:pt idx="6">
                  <c:v>28072.055</c:v>
                </c:pt>
                <c:pt idx="7">
                  <c:v>35516.9</c:v>
                </c:pt>
                <c:pt idx="8">
                  <c:v>35517.9</c:v>
                </c:pt>
                <c:pt idx="9">
                  <c:v>42066.32</c:v>
                </c:pt>
                <c:pt idx="10">
                  <c:v>42067.32</c:v>
                </c:pt>
                <c:pt idx="11">
                  <c:v>48205.705</c:v>
                </c:pt>
                <c:pt idx="12">
                  <c:v>48206.705</c:v>
                </c:pt>
                <c:pt idx="13">
                  <c:v>54874.11</c:v>
                </c:pt>
                <c:pt idx="14">
                  <c:v>54875.11</c:v>
                </c:pt>
                <c:pt idx="15">
                  <c:v>70557.285</c:v>
                </c:pt>
                <c:pt idx="16">
                  <c:v>70558.285</c:v>
                </c:pt>
                <c:pt idx="17">
                  <c:v>88654.29000000001</c:v>
                </c:pt>
                <c:pt idx="18">
                  <c:v>88655.29000000001</c:v>
                </c:pt>
                <c:pt idx="19">
                  <c:v>104182.73000000001</c:v>
                </c:pt>
                <c:pt idx="20">
                  <c:v>104183.73000000001</c:v>
                </c:pt>
                <c:pt idx="21">
                  <c:v>120446.57</c:v>
                </c:pt>
                <c:pt idx="22">
                  <c:v>120447.57</c:v>
                </c:pt>
                <c:pt idx="23">
                  <c:v>137363.56</c:v>
                </c:pt>
                <c:pt idx="24">
                  <c:v>137364.56</c:v>
                </c:pt>
                <c:pt idx="25">
                  <c:v>153007.995</c:v>
                </c:pt>
                <c:pt idx="26">
                  <c:v>153008.995</c:v>
                </c:pt>
                <c:pt idx="27">
                  <c:v>154047.35499999998</c:v>
                </c:pt>
                <c:pt idx="28">
                  <c:v>154048.35499999998</c:v>
                </c:pt>
                <c:pt idx="29">
                  <c:v>154292.50999999998</c:v>
                </c:pt>
                <c:pt idx="30">
                  <c:v>154293.50999999998</c:v>
                </c:pt>
                <c:pt idx="31">
                  <c:v>154361.61</c:v>
                </c:pt>
                <c:pt idx="32">
                  <c:v>154362.61</c:v>
                </c:pt>
                <c:pt idx="33">
                  <c:v>154387.82499999998</c:v>
                </c:pt>
                <c:pt idx="34">
                  <c:v>154388.82499999998</c:v>
                </c:pt>
                <c:pt idx="35">
                  <c:v>154394.05999999997</c:v>
                </c:pt>
                <c:pt idx="36">
                  <c:v>154395.05999999997</c:v>
                </c:pt>
                <c:pt idx="37">
                  <c:v>154400.91999999995</c:v>
                </c:pt>
                <c:pt idx="38">
                  <c:v>154401.91999999995</c:v>
                </c:pt>
                <c:pt idx="39">
                  <c:v>154407.15499999994</c:v>
                </c:pt>
                <c:pt idx="40">
                  <c:v>154408.15499999994</c:v>
                </c:pt>
                <c:pt idx="41">
                  <c:v>154433.36999999994</c:v>
                </c:pt>
                <c:pt idx="42">
                  <c:v>154434.36999999994</c:v>
                </c:pt>
                <c:pt idx="43">
                  <c:v>154502.46999999994</c:v>
                </c:pt>
                <c:pt idx="44">
                  <c:v>154503.46999999994</c:v>
                </c:pt>
                <c:pt idx="45">
                  <c:v>154747.62499999994</c:v>
                </c:pt>
                <c:pt idx="46">
                  <c:v>154748.62499999994</c:v>
                </c:pt>
                <c:pt idx="47">
                  <c:v>155786.98499999993</c:v>
                </c:pt>
                <c:pt idx="48">
                  <c:v>155787.98499999993</c:v>
                </c:pt>
                <c:pt idx="49">
                  <c:v>171431.41999999993</c:v>
                </c:pt>
                <c:pt idx="50">
                  <c:v>171432.41999999993</c:v>
                </c:pt>
                <c:pt idx="51">
                  <c:v>188348.40999999992</c:v>
                </c:pt>
                <c:pt idx="52">
                  <c:v>188349.40999999992</c:v>
                </c:pt>
                <c:pt idx="53">
                  <c:v>204612.2499999999</c:v>
                </c:pt>
                <c:pt idx="54">
                  <c:v>204613.2499999999</c:v>
                </c:pt>
                <c:pt idx="55">
                  <c:v>220140.68999999992</c:v>
                </c:pt>
                <c:pt idx="56">
                  <c:v>220141.68999999992</c:v>
                </c:pt>
                <c:pt idx="57">
                  <c:v>238237.69499999992</c:v>
                </c:pt>
                <c:pt idx="58">
                  <c:v>238238.69499999992</c:v>
                </c:pt>
                <c:pt idx="59">
                  <c:v>253920.8699999999</c:v>
                </c:pt>
                <c:pt idx="60">
                  <c:v>253921.8699999999</c:v>
                </c:pt>
                <c:pt idx="61">
                  <c:v>260589.2749999999</c:v>
                </c:pt>
                <c:pt idx="62">
                  <c:v>260590.2749999999</c:v>
                </c:pt>
                <c:pt idx="63">
                  <c:v>266728.6599999999</c:v>
                </c:pt>
                <c:pt idx="64">
                  <c:v>266729.6599999999</c:v>
                </c:pt>
                <c:pt idx="65">
                  <c:v>273278.0799999999</c:v>
                </c:pt>
                <c:pt idx="66">
                  <c:v>273279.0799999999</c:v>
                </c:pt>
                <c:pt idx="67">
                  <c:v>280723.9249999999</c:v>
                </c:pt>
                <c:pt idx="68">
                  <c:v>280724.9249999999</c:v>
                </c:pt>
                <c:pt idx="69">
                  <c:v>287098.2649999999</c:v>
                </c:pt>
                <c:pt idx="70">
                  <c:v>287099.2649999999</c:v>
                </c:pt>
                <c:pt idx="71">
                  <c:v>292823.3049999999</c:v>
                </c:pt>
                <c:pt idx="72">
                  <c:v>292824.3049999999</c:v>
                </c:pt>
                <c:pt idx="73">
                  <c:v>308794.97999999986</c:v>
                </c:pt>
              </c:strCache>
            </c:strRef>
          </c:cat>
          <c:val>
            <c:numRef>
              <c:f>Tabelle!$T$3:$T$76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2218.07969900647</c:v>
                </c:pt>
                <c:pt idx="3">
                  <c:v>2218.07969900647</c:v>
                </c:pt>
                <c:pt idx="4">
                  <c:v>5399.44684469294</c:v>
                </c:pt>
                <c:pt idx="5">
                  <c:v>5399.44684469294</c:v>
                </c:pt>
                <c:pt idx="6">
                  <c:v>9057.221175031174</c:v>
                </c:pt>
                <c:pt idx="7">
                  <c:v>9057.221175031174</c:v>
                </c:pt>
                <c:pt idx="8">
                  <c:v>14315.57298203505</c:v>
                </c:pt>
                <c:pt idx="9">
                  <c:v>14315.57298203505</c:v>
                </c:pt>
                <c:pt idx="10">
                  <c:v>20180.902484532246</c:v>
                </c:pt>
                <c:pt idx="11">
                  <c:v>20180.902484532246</c:v>
                </c:pt>
                <c:pt idx="12">
                  <c:v>25887.991206292958</c:v>
                </c:pt>
                <c:pt idx="13">
                  <c:v>25887.991206292958</c:v>
                </c:pt>
                <c:pt idx="14">
                  <c:v>34340.10938473874</c:v>
                </c:pt>
                <c:pt idx="15">
                  <c:v>34340.10938473874</c:v>
                </c:pt>
                <c:pt idx="16">
                  <c:v>44549.772462349436</c:v>
                </c:pt>
                <c:pt idx="17">
                  <c:v>44549.772462349436</c:v>
                </c:pt>
                <c:pt idx="18">
                  <c:v>54402.12957644168</c:v>
                </c:pt>
                <c:pt idx="19">
                  <c:v>54402.12957644168</c:v>
                </c:pt>
                <c:pt idx="20">
                  <c:v>66774.36786146445</c:v>
                </c:pt>
                <c:pt idx="21">
                  <c:v>66774.36786146445</c:v>
                </c:pt>
                <c:pt idx="22">
                  <c:v>86115.47030529662</c:v>
                </c:pt>
                <c:pt idx="23">
                  <c:v>86115.47030529662</c:v>
                </c:pt>
                <c:pt idx="24">
                  <c:v>134642.57290212144</c:v>
                </c:pt>
                <c:pt idx="25">
                  <c:v>134642.57290212144</c:v>
                </c:pt>
                <c:pt idx="26">
                  <c:v>319874.2639701355</c:v>
                </c:pt>
                <c:pt idx="27">
                  <c:v>319874.2639701355</c:v>
                </c:pt>
                <c:pt idx="28">
                  <c:v>485253.53347881953</c:v>
                </c:pt>
                <c:pt idx="29">
                  <c:v>485253.53347881953</c:v>
                </c:pt>
                <c:pt idx="30">
                  <c:v>629526.4109985528</c:v>
                </c:pt>
                <c:pt idx="31">
                  <c:v>629526.4109985528</c:v>
                </c:pt>
                <c:pt idx="32">
                  <c:v>710727.82757963</c:v>
                </c:pt>
                <c:pt idx="33">
                  <c:v>710727.82757963</c:v>
                </c:pt>
                <c:pt idx="34">
                  <c:v>654593.4242181235</c:v>
                </c:pt>
                <c:pt idx="35">
                  <c:v>654593.4242181235</c:v>
                </c:pt>
                <c:pt idx="36">
                  <c:v>665042.2740524781</c:v>
                </c:pt>
                <c:pt idx="37">
                  <c:v>665042.2740524781</c:v>
                </c:pt>
                <c:pt idx="38">
                  <c:v>654593.4242181235</c:v>
                </c:pt>
                <c:pt idx="39">
                  <c:v>654593.4242181235</c:v>
                </c:pt>
                <c:pt idx="40">
                  <c:v>710727.82757963</c:v>
                </c:pt>
                <c:pt idx="41">
                  <c:v>710727.82757963</c:v>
                </c:pt>
                <c:pt idx="42">
                  <c:v>629526.4109985528</c:v>
                </c:pt>
                <c:pt idx="43">
                  <c:v>629526.4109985528</c:v>
                </c:pt>
                <c:pt idx="44">
                  <c:v>485253.53347881953</c:v>
                </c:pt>
                <c:pt idx="45">
                  <c:v>485253.53347881953</c:v>
                </c:pt>
                <c:pt idx="46">
                  <c:v>319874.2639701355</c:v>
                </c:pt>
                <c:pt idx="47">
                  <c:v>319874.2639701355</c:v>
                </c:pt>
                <c:pt idx="48">
                  <c:v>134642.57290212144</c:v>
                </c:pt>
                <c:pt idx="49">
                  <c:v>134642.57290212144</c:v>
                </c:pt>
                <c:pt idx="50">
                  <c:v>86115.47030529662</c:v>
                </c:pt>
                <c:pt idx="51">
                  <c:v>86115.47030529662</c:v>
                </c:pt>
                <c:pt idx="52">
                  <c:v>66774.36786146445</c:v>
                </c:pt>
                <c:pt idx="53">
                  <c:v>66774.36786146445</c:v>
                </c:pt>
                <c:pt idx="54">
                  <c:v>54402.12957644168</c:v>
                </c:pt>
                <c:pt idx="55">
                  <c:v>54402.12957644168</c:v>
                </c:pt>
                <c:pt idx="56">
                  <c:v>44549.772462349436</c:v>
                </c:pt>
                <c:pt idx="57">
                  <c:v>44549.772462349436</c:v>
                </c:pt>
                <c:pt idx="58">
                  <c:v>34340.10938473874</c:v>
                </c:pt>
                <c:pt idx="59">
                  <c:v>34340.10938473874</c:v>
                </c:pt>
                <c:pt idx="60">
                  <c:v>25887.991206292958</c:v>
                </c:pt>
                <c:pt idx="61">
                  <c:v>25887.991206292958</c:v>
                </c:pt>
                <c:pt idx="62">
                  <c:v>20180.902484532246</c:v>
                </c:pt>
                <c:pt idx="63">
                  <c:v>20180.902484532246</c:v>
                </c:pt>
                <c:pt idx="64">
                  <c:v>14315.57298203505</c:v>
                </c:pt>
                <c:pt idx="65">
                  <c:v>14315.57298203505</c:v>
                </c:pt>
                <c:pt idx="66">
                  <c:v>9057.221175031174</c:v>
                </c:pt>
                <c:pt idx="67">
                  <c:v>9057.221175031174</c:v>
                </c:pt>
                <c:pt idx="68">
                  <c:v>5399.44684469294</c:v>
                </c:pt>
                <c:pt idx="69">
                  <c:v>5399.44684469294</c:v>
                </c:pt>
                <c:pt idx="70">
                  <c:v>2218.07969900647</c:v>
                </c:pt>
                <c:pt idx="71">
                  <c:v>2218.07969900647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Tabelle!$U$2</c:f>
              <c:strCache>
                <c:ptCount val="1"/>
                <c:pt idx="0">
                  <c:v>Kapitaleinkommen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Tabelle!$S$3:$S$76</c:f>
              <c:strCache>
                <c:ptCount val="74"/>
                <c:pt idx="0">
                  <c:v>0</c:v>
                </c:pt>
                <c:pt idx="1">
                  <c:v>15971.675</c:v>
                </c:pt>
                <c:pt idx="2">
                  <c:v>15972.675</c:v>
                </c:pt>
                <c:pt idx="3">
                  <c:v>21696.715</c:v>
                </c:pt>
                <c:pt idx="4">
                  <c:v>21697.715</c:v>
                </c:pt>
                <c:pt idx="5">
                  <c:v>28071.055</c:v>
                </c:pt>
                <c:pt idx="6">
                  <c:v>28072.055</c:v>
                </c:pt>
                <c:pt idx="7">
                  <c:v>35516.9</c:v>
                </c:pt>
                <c:pt idx="8">
                  <c:v>35517.9</c:v>
                </c:pt>
                <c:pt idx="9">
                  <c:v>42066.32</c:v>
                </c:pt>
                <c:pt idx="10">
                  <c:v>42067.32</c:v>
                </c:pt>
                <c:pt idx="11">
                  <c:v>48205.705</c:v>
                </c:pt>
                <c:pt idx="12">
                  <c:v>48206.705</c:v>
                </c:pt>
                <c:pt idx="13">
                  <c:v>54874.11</c:v>
                </c:pt>
                <c:pt idx="14">
                  <c:v>54875.11</c:v>
                </c:pt>
                <c:pt idx="15">
                  <c:v>70557.285</c:v>
                </c:pt>
                <c:pt idx="16">
                  <c:v>70558.285</c:v>
                </c:pt>
                <c:pt idx="17">
                  <c:v>88654.29000000001</c:v>
                </c:pt>
                <c:pt idx="18">
                  <c:v>88655.29000000001</c:v>
                </c:pt>
                <c:pt idx="19">
                  <c:v>104182.73000000001</c:v>
                </c:pt>
                <c:pt idx="20">
                  <c:v>104183.73000000001</c:v>
                </c:pt>
                <c:pt idx="21">
                  <c:v>120446.57</c:v>
                </c:pt>
                <c:pt idx="22">
                  <c:v>120447.57</c:v>
                </c:pt>
                <c:pt idx="23">
                  <c:v>137363.56</c:v>
                </c:pt>
                <c:pt idx="24">
                  <c:v>137364.56</c:v>
                </c:pt>
                <c:pt idx="25">
                  <c:v>153007.995</c:v>
                </c:pt>
                <c:pt idx="26">
                  <c:v>153008.995</c:v>
                </c:pt>
                <c:pt idx="27">
                  <c:v>154047.35499999998</c:v>
                </c:pt>
                <c:pt idx="28">
                  <c:v>154048.35499999998</c:v>
                </c:pt>
                <c:pt idx="29">
                  <c:v>154292.50999999998</c:v>
                </c:pt>
                <c:pt idx="30">
                  <c:v>154293.50999999998</c:v>
                </c:pt>
                <c:pt idx="31">
                  <c:v>154361.61</c:v>
                </c:pt>
                <c:pt idx="32">
                  <c:v>154362.61</c:v>
                </c:pt>
                <c:pt idx="33">
                  <c:v>154387.82499999998</c:v>
                </c:pt>
                <c:pt idx="34">
                  <c:v>154388.82499999998</c:v>
                </c:pt>
                <c:pt idx="35">
                  <c:v>154394.05999999997</c:v>
                </c:pt>
                <c:pt idx="36">
                  <c:v>154395.05999999997</c:v>
                </c:pt>
                <c:pt idx="37">
                  <c:v>154400.91999999995</c:v>
                </c:pt>
                <c:pt idx="38">
                  <c:v>154401.91999999995</c:v>
                </c:pt>
                <c:pt idx="39">
                  <c:v>154407.15499999994</c:v>
                </c:pt>
                <c:pt idx="40">
                  <c:v>154408.15499999994</c:v>
                </c:pt>
                <c:pt idx="41">
                  <c:v>154433.36999999994</c:v>
                </c:pt>
                <c:pt idx="42">
                  <c:v>154434.36999999994</c:v>
                </c:pt>
                <c:pt idx="43">
                  <c:v>154502.46999999994</c:v>
                </c:pt>
                <c:pt idx="44">
                  <c:v>154503.46999999994</c:v>
                </c:pt>
                <c:pt idx="45">
                  <c:v>154747.62499999994</c:v>
                </c:pt>
                <c:pt idx="46">
                  <c:v>154748.62499999994</c:v>
                </c:pt>
                <c:pt idx="47">
                  <c:v>155786.98499999993</c:v>
                </c:pt>
                <c:pt idx="48">
                  <c:v>155787.98499999993</c:v>
                </c:pt>
                <c:pt idx="49">
                  <c:v>171431.41999999993</c:v>
                </c:pt>
                <c:pt idx="50">
                  <c:v>171432.41999999993</c:v>
                </c:pt>
                <c:pt idx="51">
                  <c:v>188348.40999999992</c:v>
                </c:pt>
                <c:pt idx="52">
                  <c:v>188349.40999999992</c:v>
                </c:pt>
                <c:pt idx="53">
                  <c:v>204612.2499999999</c:v>
                </c:pt>
                <c:pt idx="54">
                  <c:v>204613.2499999999</c:v>
                </c:pt>
                <c:pt idx="55">
                  <c:v>220140.68999999992</c:v>
                </c:pt>
                <c:pt idx="56">
                  <c:v>220141.68999999992</c:v>
                </c:pt>
                <c:pt idx="57">
                  <c:v>238237.69499999992</c:v>
                </c:pt>
                <c:pt idx="58">
                  <c:v>238238.69499999992</c:v>
                </c:pt>
                <c:pt idx="59">
                  <c:v>253920.8699999999</c:v>
                </c:pt>
                <c:pt idx="60">
                  <c:v>253921.8699999999</c:v>
                </c:pt>
                <c:pt idx="61">
                  <c:v>260589.2749999999</c:v>
                </c:pt>
                <c:pt idx="62">
                  <c:v>260590.2749999999</c:v>
                </c:pt>
                <c:pt idx="63">
                  <c:v>266728.6599999999</c:v>
                </c:pt>
                <c:pt idx="64">
                  <c:v>266729.6599999999</c:v>
                </c:pt>
                <c:pt idx="65">
                  <c:v>273278.0799999999</c:v>
                </c:pt>
                <c:pt idx="66">
                  <c:v>273279.0799999999</c:v>
                </c:pt>
                <c:pt idx="67">
                  <c:v>280723.9249999999</c:v>
                </c:pt>
                <c:pt idx="68">
                  <c:v>280724.9249999999</c:v>
                </c:pt>
                <c:pt idx="69">
                  <c:v>287098.2649999999</c:v>
                </c:pt>
                <c:pt idx="70">
                  <c:v>287099.2649999999</c:v>
                </c:pt>
                <c:pt idx="71">
                  <c:v>292823.3049999999</c:v>
                </c:pt>
                <c:pt idx="72">
                  <c:v>292824.3049999999</c:v>
                </c:pt>
                <c:pt idx="73">
                  <c:v>308794.97999999986</c:v>
                </c:pt>
              </c:strCache>
            </c:strRef>
          </c:cat>
          <c:val>
            <c:numRef>
              <c:f>Tabelle!$U$3:$U$76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459.92342411581404</c:v>
                </c:pt>
                <c:pt idx="3">
                  <c:v>459.92342411581404</c:v>
                </c:pt>
                <c:pt idx="4">
                  <c:v>2704.364687167613</c:v>
                </c:pt>
                <c:pt idx="5">
                  <c:v>2704.364687167613</c:v>
                </c:pt>
                <c:pt idx="6">
                  <c:v>4250.144207944162</c:v>
                </c:pt>
                <c:pt idx="7">
                  <c:v>4250.144207944162</c:v>
                </c:pt>
                <c:pt idx="8">
                  <c:v>4273.835698428258</c:v>
                </c:pt>
                <c:pt idx="9">
                  <c:v>4273.835698428258</c:v>
                </c:pt>
                <c:pt idx="10">
                  <c:v>3704.737526641512</c:v>
                </c:pt>
                <c:pt idx="11">
                  <c:v>3704.737526641512</c:v>
                </c:pt>
                <c:pt idx="12">
                  <c:v>3028.9169599027055</c:v>
                </c:pt>
                <c:pt idx="13">
                  <c:v>3028.9169599027055</c:v>
                </c:pt>
                <c:pt idx="14">
                  <c:v>2216.4564891994128</c:v>
                </c:pt>
                <c:pt idx="15">
                  <c:v>2216.4564891994128</c:v>
                </c:pt>
                <c:pt idx="16">
                  <c:v>1664.6425748348968</c:v>
                </c:pt>
                <c:pt idx="17">
                  <c:v>1664.6425748348968</c:v>
                </c:pt>
                <c:pt idx="18">
                  <c:v>1712.011638000984</c:v>
                </c:pt>
                <c:pt idx="19">
                  <c:v>1712.011638000984</c:v>
                </c:pt>
                <c:pt idx="20">
                  <c:v>2006.504921346988</c:v>
                </c:pt>
                <c:pt idx="21">
                  <c:v>2006.504921346988</c:v>
                </c:pt>
                <c:pt idx="22">
                  <c:v>2348.293047403823</c:v>
                </c:pt>
                <c:pt idx="23">
                  <c:v>2348.293047403823</c:v>
                </c:pt>
                <c:pt idx="24">
                  <c:v>6041.501019372065</c:v>
                </c:pt>
                <c:pt idx="25">
                  <c:v>6041.501019372065</c:v>
                </c:pt>
                <c:pt idx="26">
                  <c:v>44631.45108528325</c:v>
                </c:pt>
                <c:pt idx="27">
                  <c:v>44631.45108528325</c:v>
                </c:pt>
                <c:pt idx="28">
                  <c:v>249713.5893618323</c:v>
                </c:pt>
                <c:pt idx="29">
                  <c:v>249713.5893618323</c:v>
                </c:pt>
                <c:pt idx="30">
                  <c:v>838434.6599131693</c:v>
                </c:pt>
                <c:pt idx="31">
                  <c:v>838434.6599131693</c:v>
                </c:pt>
                <c:pt idx="32">
                  <c:v>2437592.0274651917</c:v>
                </c:pt>
                <c:pt idx="33">
                  <c:v>2437592.0274651917</c:v>
                </c:pt>
                <c:pt idx="34">
                  <c:v>6495582.1972734565</c:v>
                </c:pt>
                <c:pt idx="35">
                  <c:v>6495582.1972734565</c:v>
                </c:pt>
                <c:pt idx="36">
                  <c:v>21873335.27696793</c:v>
                </c:pt>
                <c:pt idx="37">
                  <c:v>21873335.27696793</c:v>
                </c:pt>
                <c:pt idx="38">
                  <c:v>6495582.1972734565</c:v>
                </c:pt>
                <c:pt idx="39">
                  <c:v>6495582.1972734565</c:v>
                </c:pt>
                <c:pt idx="40">
                  <c:v>2437592.0274651917</c:v>
                </c:pt>
                <c:pt idx="41">
                  <c:v>2437592.0274651917</c:v>
                </c:pt>
                <c:pt idx="42">
                  <c:v>838434.6599131693</c:v>
                </c:pt>
                <c:pt idx="43">
                  <c:v>838434.6599131693</c:v>
                </c:pt>
                <c:pt idx="44">
                  <c:v>249713.5893618323</c:v>
                </c:pt>
                <c:pt idx="45">
                  <c:v>249713.5893618323</c:v>
                </c:pt>
                <c:pt idx="46">
                  <c:v>44631.45108528325</c:v>
                </c:pt>
                <c:pt idx="47">
                  <c:v>44631.45108528325</c:v>
                </c:pt>
                <c:pt idx="48">
                  <c:v>6041.501019372065</c:v>
                </c:pt>
                <c:pt idx="49">
                  <c:v>6041.501019372065</c:v>
                </c:pt>
                <c:pt idx="50">
                  <c:v>2348.293047403823</c:v>
                </c:pt>
                <c:pt idx="51">
                  <c:v>2348.293047403823</c:v>
                </c:pt>
                <c:pt idx="52">
                  <c:v>2006.504921346988</c:v>
                </c:pt>
                <c:pt idx="53">
                  <c:v>2006.504921346988</c:v>
                </c:pt>
                <c:pt idx="54">
                  <c:v>1712.011638000984</c:v>
                </c:pt>
                <c:pt idx="55">
                  <c:v>1712.011638000984</c:v>
                </c:pt>
                <c:pt idx="56">
                  <c:v>1664.6425748348968</c:v>
                </c:pt>
                <c:pt idx="57">
                  <c:v>1664.6425748348968</c:v>
                </c:pt>
                <c:pt idx="58">
                  <c:v>2216.4564891994128</c:v>
                </c:pt>
                <c:pt idx="59">
                  <c:v>2216.4564891994128</c:v>
                </c:pt>
                <c:pt idx="60">
                  <c:v>3028.9169599027055</c:v>
                </c:pt>
                <c:pt idx="61">
                  <c:v>3028.9169599027055</c:v>
                </c:pt>
                <c:pt idx="62">
                  <c:v>3704.737526641512</c:v>
                </c:pt>
                <c:pt idx="63">
                  <c:v>3704.737526641512</c:v>
                </c:pt>
                <c:pt idx="64">
                  <c:v>4273.835698428258</c:v>
                </c:pt>
                <c:pt idx="65">
                  <c:v>4273.835698428258</c:v>
                </c:pt>
                <c:pt idx="66">
                  <c:v>4250.144207944162</c:v>
                </c:pt>
                <c:pt idx="67">
                  <c:v>4250.144207944162</c:v>
                </c:pt>
                <c:pt idx="68">
                  <c:v>2704.364687167613</c:v>
                </c:pt>
                <c:pt idx="69">
                  <c:v>2704.364687167613</c:v>
                </c:pt>
                <c:pt idx="70">
                  <c:v>459.92342411581404</c:v>
                </c:pt>
                <c:pt idx="71">
                  <c:v>459.92342411581404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axId val="3969320"/>
        <c:axId val="35723881"/>
      </c:lineChart>
      <c:dateAx>
        <c:axId val="3969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30.879.498 Steuerpflichtige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one"/>
        <c:crossAx val="35723881"/>
        <c:crosses val="autoZero"/>
        <c:auto val="0"/>
        <c:majorUnit val="100"/>
        <c:majorTimeUnit val="years"/>
        <c:minorUnit val="10"/>
        <c:minorTimeUnit val="years"/>
        <c:noMultiLvlLbl val="0"/>
      </c:dateAx>
      <c:valAx>
        <c:axId val="35723881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3969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0.90875</cdr:y>
    </cdr:from>
    <cdr:to>
      <cdr:x>0.26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5210175"/>
          <a:ext cx="23431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Quelle: Statistisches Bundeamt, Finanzen und Steuern, Fachserie 14, Reihe 7.1, 1995, S. 28 f.</a:t>
          </a:r>
        </a:p>
      </cdr:txBody>
    </cdr:sp>
  </cdr:relSizeAnchor>
  <cdr:relSizeAnchor xmlns:cdr="http://schemas.openxmlformats.org/drawingml/2006/chartDrawing">
    <cdr:from>
      <cdr:x>0.029</cdr:x>
      <cdr:y>0.1065</cdr:y>
    </cdr:from>
    <cdr:to>
      <cdr:x>0.0655</cdr:x>
      <cdr:y>0.1335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609600"/>
          <a:ext cx="333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workbookViewId="0" topLeftCell="J2">
      <selection activeCell="A1" sqref="A1:E1"/>
    </sheetView>
  </sheetViews>
  <sheetFormatPr defaultColWidth="11.421875" defaultRowHeight="12.75"/>
  <cols>
    <col min="1" max="1" width="12.140625" style="0" bestFit="1" customWidth="1"/>
    <col min="2" max="2" width="16.8515625" style="0" bestFit="1" customWidth="1"/>
    <col min="3" max="3" width="15.421875" style="0" customWidth="1"/>
    <col min="4" max="4" width="15.8515625" style="0" bestFit="1" customWidth="1"/>
    <col min="5" max="5" width="19.140625" style="0" bestFit="1" customWidth="1"/>
    <col min="6" max="11" width="15.8515625" style="0" customWidth="1"/>
    <col min="12" max="12" width="17.28125" style="0" customWidth="1"/>
    <col min="14" max="14" width="16.8515625" style="0" bestFit="1" customWidth="1"/>
    <col min="16" max="21" width="12.7109375" style="0" customWidth="1"/>
    <col min="22" max="22" width="17.7109375" style="0" bestFit="1" customWidth="1"/>
  </cols>
  <sheetData>
    <row r="1" spans="1:21" ht="12.75" customHeight="1">
      <c r="A1" s="28" t="s">
        <v>5</v>
      </c>
      <c r="B1" s="29"/>
      <c r="C1" s="29"/>
      <c r="D1" s="29"/>
      <c r="E1" s="30"/>
      <c r="F1" s="31" t="s">
        <v>19</v>
      </c>
      <c r="G1" s="32"/>
      <c r="H1" s="32"/>
      <c r="I1" s="32"/>
      <c r="J1" s="32"/>
      <c r="K1" s="33"/>
      <c r="L1" s="28" t="s">
        <v>6</v>
      </c>
      <c r="M1" s="30"/>
      <c r="N1" s="28" t="s">
        <v>7</v>
      </c>
      <c r="O1" s="29"/>
      <c r="P1" s="28" t="s">
        <v>10</v>
      </c>
      <c r="Q1" s="29"/>
      <c r="R1" s="30"/>
      <c r="S1" s="26" t="s">
        <v>23</v>
      </c>
      <c r="T1" s="27"/>
      <c r="U1" s="27"/>
    </row>
    <row r="2" spans="1:22" ht="45">
      <c r="A2" s="4" t="s">
        <v>0</v>
      </c>
      <c r="B2" s="5" t="s">
        <v>1</v>
      </c>
      <c r="C2" s="5" t="s">
        <v>11</v>
      </c>
      <c r="D2" s="5" t="s">
        <v>12</v>
      </c>
      <c r="E2" s="5" t="s">
        <v>13</v>
      </c>
      <c r="F2" s="5" t="s">
        <v>14</v>
      </c>
      <c r="G2" s="5" t="s">
        <v>15</v>
      </c>
      <c r="H2" s="16" t="s">
        <v>16</v>
      </c>
      <c r="I2" s="16" t="s">
        <v>18</v>
      </c>
      <c r="J2" s="16" t="s">
        <v>17</v>
      </c>
      <c r="K2" s="16" t="s">
        <v>18</v>
      </c>
      <c r="L2" s="12" t="s">
        <v>2</v>
      </c>
      <c r="M2" s="7" t="s">
        <v>3</v>
      </c>
      <c r="N2" s="13"/>
      <c r="O2" s="6"/>
      <c r="P2" s="18" t="s">
        <v>22</v>
      </c>
      <c r="Q2" s="14" t="s">
        <v>8</v>
      </c>
      <c r="R2" s="16" t="s">
        <v>9</v>
      </c>
      <c r="S2" s="21" t="s">
        <v>24</v>
      </c>
      <c r="T2" s="21" t="s">
        <v>20</v>
      </c>
      <c r="U2" s="16" t="s">
        <v>21</v>
      </c>
      <c r="V2" s="16"/>
    </row>
    <row r="3" spans="1:24" ht="12.75">
      <c r="A3" s="8">
        <v>3194335</v>
      </c>
      <c r="B3" s="9">
        <v>0</v>
      </c>
      <c r="C3" s="9">
        <v>0</v>
      </c>
      <c r="D3" s="9">
        <v>0</v>
      </c>
      <c r="E3" s="10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8">
        <f>B3-D3-E3</f>
        <v>0</v>
      </c>
      <c r="M3" s="10">
        <f>L3/A3</f>
        <v>0</v>
      </c>
      <c r="N3" s="8">
        <f>D3+E3</f>
        <v>0</v>
      </c>
      <c r="O3" s="9">
        <f>N3/A3</f>
        <v>0</v>
      </c>
      <c r="P3" s="22">
        <f>A3/2/100</f>
        <v>15971.675</v>
      </c>
      <c r="Q3" s="17">
        <f>O3</f>
        <v>0</v>
      </c>
      <c r="R3" s="17">
        <f aca="true" t="shared" si="0" ref="R3:R21">M3</f>
        <v>0</v>
      </c>
      <c r="S3" s="23">
        <v>0</v>
      </c>
      <c r="T3" s="17">
        <f>Q3</f>
        <v>0</v>
      </c>
      <c r="U3" s="17">
        <f>R3</f>
        <v>0</v>
      </c>
      <c r="V3" s="19"/>
      <c r="X3" s="20"/>
    </row>
    <row r="4" spans="1:24" ht="12.75">
      <c r="A4" s="8">
        <v>1145008</v>
      </c>
      <c r="B4" s="9">
        <v>3066335000</v>
      </c>
      <c r="C4" s="9">
        <v>94230000</v>
      </c>
      <c r="D4" s="9">
        <v>42006000</v>
      </c>
      <c r="E4" s="10">
        <v>2403483000</v>
      </c>
      <c r="F4" s="9">
        <v>37628</v>
      </c>
      <c r="G4" s="9">
        <f>C4/F4</f>
        <v>2504.25215265228</v>
      </c>
      <c r="H4" s="9">
        <f>IF(G4&gt;200000,200000,G4)</f>
        <v>2504.25215265228</v>
      </c>
      <c r="I4" s="9">
        <f>F4*H4</f>
        <v>94230000</v>
      </c>
      <c r="J4" s="9">
        <f>G4-H4</f>
        <v>0</v>
      </c>
      <c r="K4" s="9">
        <f>F4*J4</f>
        <v>0</v>
      </c>
      <c r="L4" s="8">
        <f>B4-D4-E4-I4</f>
        <v>526616000</v>
      </c>
      <c r="M4" s="10">
        <f aca="true" t="shared" si="1" ref="M4:M21">L4/A4</f>
        <v>459.92342411581404</v>
      </c>
      <c r="N4" s="8">
        <f>D4+E4+I4</f>
        <v>2539719000</v>
      </c>
      <c r="O4" s="9">
        <f aca="true" t="shared" si="2" ref="O4:O21">N4/A4</f>
        <v>2218.07969900647</v>
      </c>
      <c r="P4" s="22">
        <f aca="true" t="shared" si="3" ref="P4:P20">A4/2/100</f>
        <v>5725.04</v>
      </c>
      <c r="Q4" s="17">
        <f aca="true" t="shared" si="4" ref="Q4:Q21">O4</f>
        <v>2218.07969900647</v>
      </c>
      <c r="R4" s="17">
        <f t="shared" si="0"/>
        <v>459.92342411581404</v>
      </c>
      <c r="S4" s="23">
        <f>S3+P3</f>
        <v>15971.675</v>
      </c>
      <c r="T4" s="17">
        <f>T3</f>
        <v>0</v>
      </c>
      <c r="U4" s="17">
        <f>U3</f>
        <v>0</v>
      </c>
      <c r="V4" s="19"/>
      <c r="X4" s="20"/>
    </row>
    <row r="5" spans="1:24" ht="12.75">
      <c r="A5" s="8">
        <v>1274868</v>
      </c>
      <c r="B5" s="9">
        <v>10331290000</v>
      </c>
      <c r="C5" s="9">
        <v>464770000</v>
      </c>
      <c r="D5" s="9">
        <v>177345000</v>
      </c>
      <c r="E5" s="10">
        <v>6241467000</v>
      </c>
      <c r="F5" s="9">
        <v>80458</v>
      </c>
      <c r="G5" s="9">
        <f aca="true" t="shared" si="5" ref="G5:G21">C5/F5</f>
        <v>5776.554227050138</v>
      </c>
      <c r="H5" s="9">
        <f aca="true" t="shared" si="6" ref="H5:H21">IF(G5&gt;200000,200000,G5)</f>
        <v>5776.554227050138</v>
      </c>
      <c r="I5" s="9">
        <f aca="true" t="shared" si="7" ref="I5:I21">F5*H5</f>
        <v>464770000</v>
      </c>
      <c r="J5" s="9">
        <f aca="true" t="shared" si="8" ref="J5:J21">G5-H5</f>
        <v>0</v>
      </c>
      <c r="K5" s="9">
        <f aca="true" t="shared" si="9" ref="K5:K21">F5*J5</f>
        <v>0</v>
      </c>
      <c r="L5" s="8">
        <f aca="true" t="shared" si="10" ref="L5:L21">B5-D5-E5-I5</f>
        <v>3447708000</v>
      </c>
      <c r="M5" s="10">
        <f t="shared" si="1"/>
        <v>2704.364687167613</v>
      </c>
      <c r="N5" s="8">
        <f aca="true" t="shared" si="11" ref="N5:N21">D5+E5+I5</f>
        <v>6883582000</v>
      </c>
      <c r="O5" s="9">
        <f t="shared" si="2"/>
        <v>5399.44684469294</v>
      </c>
      <c r="P5" s="22">
        <f t="shared" si="3"/>
        <v>6374.34</v>
      </c>
      <c r="Q5" s="17">
        <f t="shared" si="4"/>
        <v>5399.44684469294</v>
      </c>
      <c r="R5" s="17">
        <f t="shared" si="0"/>
        <v>2704.364687167613</v>
      </c>
      <c r="S5" s="23">
        <f>S4+1</f>
        <v>15972.675</v>
      </c>
      <c r="T5" s="17">
        <f>Q4</f>
        <v>2218.07969900647</v>
      </c>
      <c r="U5" s="17">
        <f>R4</f>
        <v>459.92342411581404</v>
      </c>
      <c r="V5" s="19"/>
      <c r="X5" s="20"/>
    </row>
    <row r="6" spans="1:24" ht="12.75">
      <c r="A6" s="8">
        <v>1489169</v>
      </c>
      <c r="B6" s="9">
        <v>19816916000</v>
      </c>
      <c r="C6" s="9">
        <v>1069345000</v>
      </c>
      <c r="D6" s="9">
        <v>333057000</v>
      </c>
      <c r="E6" s="10">
        <v>12085331000</v>
      </c>
      <c r="F6" s="9">
        <v>113119</v>
      </c>
      <c r="G6" s="9">
        <f t="shared" si="5"/>
        <v>9453.27486982735</v>
      </c>
      <c r="H6" s="9">
        <f t="shared" si="6"/>
        <v>9453.27486982735</v>
      </c>
      <c r="I6" s="9">
        <f t="shared" si="7"/>
        <v>1069345000</v>
      </c>
      <c r="J6" s="9">
        <f t="shared" si="8"/>
        <v>0</v>
      </c>
      <c r="K6" s="9">
        <f t="shared" si="9"/>
        <v>0</v>
      </c>
      <c r="L6" s="8">
        <f t="shared" si="10"/>
        <v>6329183000</v>
      </c>
      <c r="M6" s="10">
        <f t="shared" si="1"/>
        <v>4250.144207944162</v>
      </c>
      <c r="N6" s="8">
        <f t="shared" si="11"/>
        <v>13487733000</v>
      </c>
      <c r="O6" s="9">
        <f t="shared" si="2"/>
        <v>9057.221175031174</v>
      </c>
      <c r="P6" s="22">
        <f t="shared" si="3"/>
        <v>7445.845</v>
      </c>
      <c r="Q6" s="17">
        <f t="shared" si="4"/>
        <v>9057.221175031174</v>
      </c>
      <c r="R6" s="17">
        <f t="shared" si="0"/>
        <v>4250.144207944162</v>
      </c>
      <c r="S6" s="23">
        <f>S4+P4</f>
        <v>21696.715</v>
      </c>
      <c r="T6" s="17">
        <f>T5</f>
        <v>2218.07969900647</v>
      </c>
      <c r="U6" s="17">
        <f>U5</f>
        <v>459.92342411581404</v>
      </c>
      <c r="V6" s="19"/>
      <c r="X6" s="20"/>
    </row>
    <row r="7" spans="1:24" ht="12.75">
      <c r="A7" s="8">
        <v>1309884</v>
      </c>
      <c r="B7" s="9">
        <v>24349969000</v>
      </c>
      <c r="C7" s="9">
        <v>1567697000</v>
      </c>
      <c r="D7" s="9">
        <v>414387000</v>
      </c>
      <c r="E7" s="10">
        <v>16769656000</v>
      </c>
      <c r="F7" s="9">
        <v>116789</v>
      </c>
      <c r="G7" s="9">
        <f t="shared" si="5"/>
        <v>13423.327539408678</v>
      </c>
      <c r="H7" s="9">
        <f t="shared" si="6"/>
        <v>13423.327539408678</v>
      </c>
      <c r="I7" s="9">
        <f t="shared" si="7"/>
        <v>1567697000</v>
      </c>
      <c r="J7" s="9">
        <f t="shared" si="8"/>
        <v>0</v>
      </c>
      <c r="K7" s="9">
        <f t="shared" si="9"/>
        <v>0</v>
      </c>
      <c r="L7" s="8">
        <f t="shared" si="10"/>
        <v>5598229000</v>
      </c>
      <c r="M7" s="10">
        <f t="shared" si="1"/>
        <v>4273.835698428258</v>
      </c>
      <c r="N7" s="8">
        <f t="shared" si="11"/>
        <v>18751740000</v>
      </c>
      <c r="O7" s="9">
        <f t="shared" si="2"/>
        <v>14315.57298203505</v>
      </c>
      <c r="P7" s="22">
        <f t="shared" si="3"/>
        <v>6549.42</v>
      </c>
      <c r="Q7" s="17">
        <f t="shared" si="4"/>
        <v>14315.57298203505</v>
      </c>
      <c r="R7" s="17">
        <f t="shared" si="0"/>
        <v>4273.835698428258</v>
      </c>
      <c r="S7" s="23">
        <f>S6+1</f>
        <v>21697.715</v>
      </c>
      <c r="T7" s="17">
        <f>Q5</f>
        <v>5399.44684469294</v>
      </c>
      <c r="U7" s="17">
        <f>R5</f>
        <v>2704.364687167613</v>
      </c>
      <c r="V7" s="19"/>
      <c r="X7" s="20"/>
    </row>
    <row r="8" spans="1:22" ht="12.75">
      <c r="A8" s="8">
        <v>1227877</v>
      </c>
      <c r="B8" s="9">
        <v>29328628000</v>
      </c>
      <c r="C8" s="9">
        <v>2073797000</v>
      </c>
      <c r="D8" s="9">
        <v>497577000</v>
      </c>
      <c r="E8" s="10">
        <v>22208292000</v>
      </c>
      <c r="F8" s="9">
        <v>120414</v>
      </c>
      <c r="G8" s="9">
        <f t="shared" si="5"/>
        <v>17222.224990449617</v>
      </c>
      <c r="H8" s="9">
        <f t="shared" si="6"/>
        <v>17222.224990449617</v>
      </c>
      <c r="I8" s="9">
        <f t="shared" si="7"/>
        <v>2073797000.0000002</v>
      </c>
      <c r="J8" s="9">
        <f t="shared" si="8"/>
        <v>0</v>
      </c>
      <c r="K8" s="9">
        <f t="shared" si="9"/>
        <v>0</v>
      </c>
      <c r="L8" s="8">
        <f t="shared" si="10"/>
        <v>4548962000</v>
      </c>
      <c r="M8" s="10">
        <f t="shared" si="1"/>
        <v>3704.737526641512</v>
      </c>
      <c r="N8" s="8">
        <f t="shared" si="11"/>
        <v>24779666000</v>
      </c>
      <c r="O8" s="9">
        <f t="shared" si="2"/>
        <v>20180.902484532246</v>
      </c>
      <c r="P8" s="22">
        <f t="shared" si="3"/>
        <v>6139.385</v>
      </c>
      <c r="Q8" s="17">
        <f t="shared" si="4"/>
        <v>20180.902484532246</v>
      </c>
      <c r="R8" s="17">
        <f t="shared" si="0"/>
        <v>3704.737526641512</v>
      </c>
      <c r="S8" s="23">
        <f>S6+P5</f>
        <v>28071.055</v>
      </c>
      <c r="T8" s="17">
        <f>T7</f>
        <v>5399.44684469294</v>
      </c>
      <c r="U8" s="17">
        <f>U7</f>
        <v>2704.364687167613</v>
      </c>
      <c r="V8" s="1"/>
    </row>
    <row r="9" spans="1:22" ht="12.75">
      <c r="A9" s="8">
        <v>1333681</v>
      </c>
      <c r="B9" s="9">
        <v>38565931000</v>
      </c>
      <c r="C9" s="9">
        <v>2334587000</v>
      </c>
      <c r="D9" s="9">
        <v>556028000</v>
      </c>
      <c r="E9" s="10">
        <v>31635707000</v>
      </c>
      <c r="F9" s="9">
        <v>116560</v>
      </c>
      <c r="G9" s="9">
        <f t="shared" si="5"/>
        <v>20029.05799588195</v>
      </c>
      <c r="H9" s="9">
        <f t="shared" si="6"/>
        <v>20029.05799588195</v>
      </c>
      <c r="I9" s="9">
        <f t="shared" si="7"/>
        <v>2334587000</v>
      </c>
      <c r="J9" s="9">
        <f t="shared" si="8"/>
        <v>0</v>
      </c>
      <c r="K9" s="9">
        <f t="shared" si="9"/>
        <v>0</v>
      </c>
      <c r="L9" s="8">
        <f t="shared" si="10"/>
        <v>4039609000</v>
      </c>
      <c r="M9" s="10">
        <f t="shared" si="1"/>
        <v>3028.9169599027055</v>
      </c>
      <c r="N9" s="8">
        <f t="shared" si="11"/>
        <v>34526322000</v>
      </c>
      <c r="O9" s="9">
        <f t="shared" si="2"/>
        <v>25887.991206292958</v>
      </c>
      <c r="P9" s="22">
        <f t="shared" si="3"/>
        <v>6668.405</v>
      </c>
      <c r="Q9" s="17">
        <f t="shared" si="4"/>
        <v>25887.991206292958</v>
      </c>
      <c r="R9" s="17">
        <f t="shared" si="0"/>
        <v>3028.9169599027055</v>
      </c>
      <c r="S9" s="23">
        <f>S8+1</f>
        <v>28072.055</v>
      </c>
      <c r="T9" s="17">
        <f>Q6</f>
        <v>9057.221175031174</v>
      </c>
      <c r="U9" s="17">
        <f>R6</f>
        <v>4250.144207944162</v>
      </c>
      <c r="V9" s="1"/>
    </row>
    <row r="10" spans="1:22" ht="12.75">
      <c r="A10" s="8">
        <v>3136635</v>
      </c>
      <c r="B10" s="9">
        <v>114664604000</v>
      </c>
      <c r="C10" s="9">
        <v>5509764000</v>
      </c>
      <c r="D10" s="9">
        <v>1312813000</v>
      </c>
      <c r="E10" s="10">
        <v>100889812000</v>
      </c>
      <c r="F10" s="9">
        <v>232625</v>
      </c>
      <c r="G10" s="9">
        <f t="shared" si="5"/>
        <v>23685.175711982803</v>
      </c>
      <c r="H10" s="9">
        <f t="shared" si="6"/>
        <v>23685.175711982803</v>
      </c>
      <c r="I10" s="9">
        <f t="shared" si="7"/>
        <v>5509764000</v>
      </c>
      <c r="J10" s="9">
        <f t="shared" si="8"/>
        <v>0</v>
      </c>
      <c r="K10" s="9">
        <f t="shared" si="9"/>
        <v>0</v>
      </c>
      <c r="L10" s="8">
        <f t="shared" si="10"/>
        <v>6952215000</v>
      </c>
      <c r="M10" s="10">
        <f t="shared" si="1"/>
        <v>2216.4564891994128</v>
      </c>
      <c r="N10" s="8">
        <f t="shared" si="11"/>
        <v>107712389000</v>
      </c>
      <c r="O10" s="9">
        <f t="shared" si="2"/>
        <v>34340.10938473874</v>
      </c>
      <c r="P10" s="22">
        <f t="shared" si="3"/>
        <v>15683.175</v>
      </c>
      <c r="Q10" s="17">
        <f t="shared" si="4"/>
        <v>34340.10938473874</v>
      </c>
      <c r="R10" s="17">
        <f t="shared" si="0"/>
        <v>2216.4564891994128</v>
      </c>
      <c r="S10" s="23">
        <f>S8+P6</f>
        <v>35516.9</v>
      </c>
      <c r="T10" s="17">
        <f>T9</f>
        <v>9057.221175031174</v>
      </c>
      <c r="U10" s="17">
        <f>U9</f>
        <v>4250.144207944162</v>
      </c>
      <c r="V10" s="1"/>
    </row>
    <row r="11" spans="1:22" ht="12.75">
      <c r="A11" s="8">
        <v>3619401</v>
      </c>
      <c r="B11" s="9">
        <v>167268500000</v>
      </c>
      <c r="C11" s="9">
        <v>6175047000</v>
      </c>
      <c r="D11" s="9">
        <v>1564650000</v>
      </c>
      <c r="E11" s="10">
        <v>153503794000</v>
      </c>
      <c r="F11" s="9">
        <v>229901</v>
      </c>
      <c r="G11" s="9">
        <f t="shared" si="5"/>
        <v>26859.591737313018</v>
      </c>
      <c r="H11" s="9">
        <f t="shared" si="6"/>
        <v>26859.591737313018</v>
      </c>
      <c r="I11" s="9">
        <f t="shared" si="7"/>
        <v>6175047000</v>
      </c>
      <c r="J11" s="9">
        <f t="shared" si="8"/>
        <v>0</v>
      </c>
      <c r="K11" s="9">
        <f t="shared" si="9"/>
        <v>0</v>
      </c>
      <c r="L11" s="8">
        <f t="shared" si="10"/>
        <v>6025009000</v>
      </c>
      <c r="M11" s="10">
        <f t="shared" si="1"/>
        <v>1664.6425748348968</v>
      </c>
      <c r="N11" s="8">
        <f t="shared" si="11"/>
        <v>161243491000</v>
      </c>
      <c r="O11" s="9">
        <f t="shared" si="2"/>
        <v>44549.772462349436</v>
      </c>
      <c r="P11" s="22">
        <f t="shared" si="3"/>
        <v>18097.005</v>
      </c>
      <c r="Q11" s="17">
        <f t="shared" si="4"/>
        <v>44549.772462349436</v>
      </c>
      <c r="R11" s="17">
        <f t="shared" si="0"/>
        <v>1664.6425748348968</v>
      </c>
      <c r="S11" s="23">
        <f>S10+1</f>
        <v>35517.9</v>
      </c>
      <c r="T11" s="17">
        <f>Q7</f>
        <v>14315.57298203505</v>
      </c>
      <c r="U11" s="17">
        <f>R7</f>
        <v>4273.835698428258</v>
      </c>
      <c r="V11" s="1"/>
    </row>
    <row r="12" spans="1:22" ht="12.75">
      <c r="A12" s="8">
        <v>3105688</v>
      </c>
      <c r="B12" s="9">
        <v>174273015000</v>
      </c>
      <c r="C12" s="9">
        <v>6047269000</v>
      </c>
      <c r="D12" s="9">
        <v>1750382000</v>
      </c>
      <c r="E12" s="10">
        <v>161158390000</v>
      </c>
      <c r="F12" s="9">
        <v>211991</v>
      </c>
      <c r="G12" s="9">
        <f t="shared" si="5"/>
        <v>28526.064785769206</v>
      </c>
      <c r="H12" s="9">
        <f t="shared" si="6"/>
        <v>28526.064785769206</v>
      </c>
      <c r="I12" s="9">
        <f t="shared" si="7"/>
        <v>6047269000</v>
      </c>
      <c r="J12" s="9">
        <f t="shared" si="8"/>
        <v>0</v>
      </c>
      <c r="K12" s="9">
        <f t="shared" si="9"/>
        <v>0</v>
      </c>
      <c r="L12" s="8">
        <f t="shared" si="10"/>
        <v>5316974000</v>
      </c>
      <c r="M12" s="10">
        <f t="shared" si="1"/>
        <v>1712.011638000984</v>
      </c>
      <c r="N12" s="8">
        <f t="shared" si="11"/>
        <v>168956041000</v>
      </c>
      <c r="O12" s="9">
        <f t="shared" si="2"/>
        <v>54402.12957644168</v>
      </c>
      <c r="P12" s="22">
        <f t="shared" si="3"/>
        <v>15528.44</v>
      </c>
      <c r="Q12" s="17">
        <f t="shared" si="4"/>
        <v>54402.12957644168</v>
      </c>
      <c r="R12" s="17">
        <f t="shared" si="0"/>
        <v>1712.011638000984</v>
      </c>
      <c r="S12" s="23">
        <f>S10+P7</f>
        <v>42066.32</v>
      </c>
      <c r="T12" s="17">
        <f>T11</f>
        <v>14315.57298203505</v>
      </c>
      <c r="U12" s="17">
        <f>U11</f>
        <v>4273.835698428258</v>
      </c>
      <c r="V12" s="1"/>
    </row>
    <row r="13" spans="1:22" ht="12.75">
      <c r="A13" s="8">
        <v>3252768</v>
      </c>
      <c r="B13" s="9">
        <v>223728222000</v>
      </c>
      <c r="C13" s="9">
        <v>8816370000</v>
      </c>
      <c r="D13" s="9">
        <v>2922579000</v>
      </c>
      <c r="E13" s="10">
        <v>205462578000</v>
      </c>
      <c r="F13" s="9">
        <v>268107</v>
      </c>
      <c r="G13" s="9">
        <f t="shared" si="5"/>
        <v>32883.77401559825</v>
      </c>
      <c r="H13" s="9">
        <f t="shared" si="6"/>
        <v>32883.77401559825</v>
      </c>
      <c r="I13" s="9">
        <f t="shared" si="7"/>
        <v>8816370000</v>
      </c>
      <c r="J13" s="9">
        <f t="shared" si="8"/>
        <v>0</v>
      </c>
      <c r="K13" s="9">
        <f t="shared" si="9"/>
        <v>0</v>
      </c>
      <c r="L13" s="8">
        <f t="shared" si="10"/>
        <v>6526695000</v>
      </c>
      <c r="M13" s="10">
        <f t="shared" si="1"/>
        <v>2006.504921346988</v>
      </c>
      <c r="N13" s="8">
        <f t="shared" si="11"/>
        <v>217201527000</v>
      </c>
      <c r="O13" s="9">
        <f t="shared" si="2"/>
        <v>66774.36786146445</v>
      </c>
      <c r="P13" s="22">
        <f t="shared" si="3"/>
        <v>16263.84</v>
      </c>
      <c r="Q13" s="17">
        <f t="shared" si="4"/>
        <v>66774.36786146445</v>
      </c>
      <c r="R13" s="17">
        <f t="shared" si="0"/>
        <v>2006.504921346988</v>
      </c>
      <c r="S13" s="23">
        <f>S12+1</f>
        <v>42067.32</v>
      </c>
      <c r="T13" s="17">
        <f>Q8</f>
        <v>20180.902484532246</v>
      </c>
      <c r="U13" s="17">
        <f>R8</f>
        <v>3704.737526641512</v>
      </c>
      <c r="V13" s="1"/>
    </row>
    <row r="14" spans="1:22" ht="12.75">
      <c r="A14" s="8">
        <v>3383398</v>
      </c>
      <c r="B14" s="9">
        <v>299308120000</v>
      </c>
      <c r="C14" s="9">
        <v>12830277000</v>
      </c>
      <c r="D14" s="9">
        <v>5358486000</v>
      </c>
      <c r="E14" s="10">
        <v>273174147000</v>
      </c>
      <c r="F14" s="9">
        <v>309149</v>
      </c>
      <c r="G14" s="9">
        <f t="shared" si="5"/>
        <v>41501.919786251936</v>
      </c>
      <c r="H14" s="9">
        <f t="shared" si="6"/>
        <v>41501.919786251936</v>
      </c>
      <c r="I14" s="9">
        <f t="shared" si="7"/>
        <v>12830277000</v>
      </c>
      <c r="J14" s="9">
        <f t="shared" si="8"/>
        <v>0</v>
      </c>
      <c r="K14" s="9">
        <f t="shared" si="9"/>
        <v>0</v>
      </c>
      <c r="L14" s="8">
        <f t="shared" si="10"/>
        <v>7945210000</v>
      </c>
      <c r="M14" s="10">
        <f t="shared" si="1"/>
        <v>2348.293047403823</v>
      </c>
      <c r="N14" s="8">
        <f t="shared" si="11"/>
        <v>291362910000</v>
      </c>
      <c r="O14" s="9">
        <f t="shared" si="2"/>
        <v>86115.47030529662</v>
      </c>
      <c r="P14" s="22">
        <f t="shared" si="3"/>
        <v>16916.99</v>
      </c>
      <c r="Q14" s="17">
        <f t="shared" si="4"/>
        <v>86115.47030529662</v>
      </c>
      <c r="R14" s="17">
        <f t="shared" si="0"/>
        <v>2348.293047403823</v>
      </c>
      <c r="S14" s="23">
        <f>S12+P8</f>
        <v>48205.705</v>
      </c>
      <c r="T14" s="17">
        <f>T13</f>
        <v>20180.902484532246</v>
      </c>
      <c r="U14" s="17">
        <f>U13</f>
        <v>3704.737526641512</v>
      </c>
      <c r="V14" s="1"/>
    </row>
    <row r="15" spans="1:22" ht="12.75">
      <c r="A15" s="8">
        <v>3128887</v>
      </c>
      <c r="B15" s="9">
        <v>440184570000</v>
      </c>
      <c r="C15" s="9">
        <v>34422169000</v>
      </c>
      <c r="D15" s="9">
        <v>30047780000</v>
      </c>
      <c r="E15" s="10">
        <v>356811447000</v>
      </c>
      <c r="F15" s="9">
        <v>434614</v>
      </c>
      <c r="G15" s="9">
        <f t="shared" si="5"/>
        <v>79201.70312047012</v>
      </c>
      <c r="H15" s="9">
        <f t="shared" si="6"/>
        <v>79201.70312047012</v>
      </c>
      <c r="I15" s="9">
        <f t="shared" si="7"/>
        <v>34422169000</v>
      </c>
      <c r="J15" s="9">
        <f t="shared" si="8"/>
        <v>0</v>
      </c>
      <c r="K15" s="9">
        <f t="shared" si="9"/>
        <v>0</v>
      </c>
      <c r="L15" s="8">
        <f t="shared" si="10"/>
        <v>18903174000</v>
      </c>
      <c r="M15" s="10">
        <f t="shared" si="1"/>
        <v>6041.501019372065</v>
      </c>
      <c r="N15" s="8">
        <f t="shared" si="11"/>
        <v>421281396000</v>
      </c>
      <c r="O15" s="9">
        <f t="shared" si="2"/>
        <v>134642.57290212144</v>
      </c>
      <c r="P15" s="22">
        <f t="shared" si="3"/>
        <v>15644.435</v>
      </c>
      <c r="Q15" s="17">
        <f t="shared" si="4"/>
        <v>134642.57290212144</v>
      </c>
      <c r="R15" s="17">
        <f t="shared" si="0"/>
        <v>6041.501019372065</v>
      </c>
      <c r="S15" s="23">
        <f>S14+1</f>
        <v>48206.705</v>
      </c>
      <c r="T15" s="17">
        <f>Q9</f>
        <v>25887.991206292958</v>
      </c>
      <c r="U15" s="17">
        <f>R9</f>
        <v>3028.9169599027055</v>
      </c>
      <c r="V15" s="1"/>
    </row>
    <row r="16" spans="1:22" ht="12.75">
      <c r="A16" s="8">
        <v>207872</v>
      </c>
      <c r="B16" s="9">
        <v>75770532000</v>
      </c>
      <c r="C16" s="9">
        <v>14938434000</v>
      </c>
      <c r="D16" s="9">
        <v>19498362000</v>
      </c>
      <c r="E16" s="10">
        <v>32449941000</v>
      </c>
      <c r="F16" s="9">
        <v>72723</v>
      </c>
      <c r="G16" s="9">
        <f t="shared" si="5"/>
        <v>205415.53566272018</v>
      </c>
      <c r="H16" s="9">
        <f t="shared" si="6"/>
        <v>200000</v>
      </c>
      <c r="I16" s="9">
        <f t="shared" si="7"/>
        <v>14544600000</v>
      </c>
      <c r="J16" s="9">
        <f t="shared" si="8"/>
        <v>5415.535662720184</v>
      </c>
      <c r="K16" s="9">
        <f t="shared" si="9"/>
        <v>393833999.99999994</v>
      </c>
      <c r="L16" s="8">
        <f t="shared" si="10"/>
        <v>9277629000</v>
      </c>
      <c r="M16" s="10">
        <f t="shared" si="1"/>
        <v>44631.45108528325</v>
      </c>
      <c r="N16" s="8">
        <f t="shared" si="11"/>
        <v>66492903000</v>
      </c>
      <c r="O16" s="9">
        <f t="shared" si="2"/>
        <v>319874.2639701355</v>
      </c>
      <c r="P16" s="22">
        <f t="shared" si="3"/>
        <v>1039.36</v>
      </c>
      <c r="Q16" s="17">
        <f t="shared" si="4"/>
        <v>319874.2639701355</v>
      </c>
      <c r="R16" s="17">
        <f t="shared" si="0"/>
        <v>44631.45108528325</v>
      </c>
      <c r="S16" s="23">
        <f>S14+P9</f>
        <v>54874.11</v>
      </c>
      <c r="T16" s="17">
        <f>T15</f>
        <v>25887.991206292958</v>
      </c>
      <c r="U16" s="17">
        <f>U15</f>
        <v>3028.9169599027055</v>
      </c>
      <c r="V16" s="1"/>
    </row>
    <row r="17" spans="1:22" ht="12.75">
      <c r="A17" s="8">
        <v>49031</v>
      </c>
      <c r="B17" s="9">
        <v>36036173000</v>
      </c>
      <c r="C17" s="9">
        <v>10820025000</v>
      </c>
      <c r="D17" s="9">
        <v>8731678000</v>
      </c>
      <c r="E17" s="10">
        <v>10321388000</v>
      </c>
      <c r="F17" s="9">
        <v>23697</v>
      </c>
      <c r="G17" s="9">
        <f t="shared" si="5"/>
        <v>456598.9365742499</v>
      </c>
      <c r="H17" s="9">
        <f t="shared" si="6"/>
        <v>200000</v>
      </c>
      <c r="I17" s="9">
        <f t="shared" si="7"/>
        <v>4739400000</v>
      </c>
      <c r="J17" s="9">
        <f t="shared" si="8"/>
        <v>256598.93657424988</v>
      </c>
      <c r="K17" s="9">
        <f t="shared" si="9"/>
        <v>6080624999.999999</v>
      </c>
      <c r="L17" s="8">
        <f t="shared" si="10"/>
        <v>12243707000</v>
      </c>
      <c r="M17" s="10">
        <f t="shared" si="1"/>
        <v>249713.5893618323</v>
      </c>
      <c r="N17" s="8">
        <f t="shared" si="11"/>
        <v>23792466000</v>
      </c>
      <c r="O17" s="9">
        <f t="shared" si="2"/>
        <v>485253.53347881953</v>
      </c>
      <c r="P17" s="22">
        <f t="shared" si="3"/>
        <v>245.155</v>
      </c>
      <c r="Q17" s="17">
        <f t="shared" si="4"/>
        <v>485253.53347881953</v>
      </c>
      <c r="R17" s="17">
        <f t="shared" si="0"/>
        <v>249713.5893618323</v>
      </c>
      <c r="S17" s="23">
        <f>S16+1</f>
        <v>54875.11</v>
      </c>
      <c r="T17" s="17">
        <f>Q10</f>
        <v>34340.10938473874</v>
      </c>
      <c r="U17" s="17">
        <f>R10</f>
        <v>2216.4564891994128</v>
      </c>
      <c r="V17" s="1"/>
    </row>
    <row r="18" spans="1:22" ht="12.75">
      <c r="A18" s="8">
        <v>13820</v>
      </c>
      <c r="B18" s="9">
        <v>20287222000</v>
      </c>
      <c r="C18" s="9">
        <v>9088740000</v>
      </c>
      <c r="D18" s="9">
        <v>3223021000</v>
      </c>
      <c r="E18" s="10">
        <v>3701434000</v>
      </c>
      <c r="F18" s="9">
        <v>8878</v>
      </c>
      <c r="G18" s="9">
        <f t="shared" si="5"/>
        <v>1023737.3282270782</v>
      </c>
      <c r="H18" s="9">
        <f t="shared" si="6"/>
        <v>200000</v>
      </c>
      <c r="I18" s="9">
        <f t="shared" si="7"/>
        <v>1775600000</v>
      </c>
      <c r="J18" s="9">
        <f t="shared" si="8"/>
        <v>823737.3282270782</v>
      </c>
      <c r="K18" s="9">
        <f t="shared" si="9"/>
        <v>7313140000</v>
      </c>
      <c r="L18" s="8">
        <f t="shared" si="10"/>
        <v>11587167000</v>
      </c>
      <c r="M18" s="10">
        <f t="shared" si="1"/>
        <v>838434.6599131693</v>
      </c>
      <c r="N18" s="8">
        <f t="shared" si="11"/>
        <v>8700055000</v>
      </c>
      <c r="O18" s="9">
        <f t="shared" si="2"/>
        <v>629526.4109985528</v>
      </c>
      <c r="P18" s="22">
        <f t="shared" si="3"/>
        <v>69.1</v>
      </c>
      <c r="Q18" s="17">
        <f t="shared" si="4"/>
        <v>629526.4109985528</v>
      </c>
      <c r="R18" s="17">
        <f t="shared" si="0"/>
        <v>838434.6599131693</v>
      </c>
      <c r="S18" s="23">
        <f>S16+P10</f>
        <v>70557.285</v>
      </c>
      <c r="T18" s="17">
        <f>T17</f>
        <v>34340.10938473874</v>
      </c>
      <c r="U18" s="17">
        <f>U17</f>
        <v>2216.4564891994128</v>
      </c>
      <c r="V18" s="1"/>
    </row>
    <row r="19" spans="1:22" ht="12.75">
      <c r="A19" s="8">
        <v>5243</v>
      </c>
      <c r="B19" s="9">
        <v>16506641000</v>
      </c>
      <c r="C19" s="9">
        <v>10178969000</v>
      </c>
      <c r="D19" s="9">
        <v>1234684000</v>
      </c>
      <c r="E19" s="10">
        <v>1666662000</v>
      </c>
      <c r="F19" s="9">
        <v>4125</v>
      </c>
      <c r="G19" s="9">
        <f t="shared" si="5"/>
        <v>2467628.8484848486</v>
      </c>
      <c r="H19" s="9">
        <f t="shared" si="6"/>
        <v>200000</v>
      </c>
      <c r="I19" s="9">
        <f t="shared" si="7"/>
        <v>825000000</v>
      </c>
      <c r="J19" s="9">
        <f t="shared" si="8"/>
        <v>2267628.8484848486</v>
      </c>
      <c r="K19" s="9">
        <f t="shared" si="9"/>
        <v>9353969000</v>
      </c>
      <c r="L19" s="8">
        <f t="shared" si="10"/>
        <v>12780295000</v>
      </c>
      <c r="M19" s="10">
        <f t="shared" si="1"/>
        <v>2437592.0274651917</v>
      </c>
      <c r="N19" s="8">
        <f t="shared" si="11"/>
        <v>3726346000</v>
      </c>
      <c r="O19" s="9">
        <f t="shared" si="2"/>
        <v>710727.82757963</v>
      </c>
      <c r="P19" s="22">
        <f t="shared" si="3"/>
        <v>26.215</v>
      </c>
      <c r="Q19" s="17">
        <f t="shared" si="4"/>
        <v>710727.82757963</v>
      </c>
      <c r="R19" s="17">
        <f t="shared" si="0"/>
        <v>2437592.0274651917</v>
      </c>
      <c r="S19" s="23">
        <f>S18+1</f>
        <v>70558.285</v>
      </c>
      <c r="T19" s="17">
        <f>Q11</f>
        <v>44549.772462349436</v>
      </c>
      <c r="U19" s="17">
        <f>R11</f>
        <v>1664.6425748348968</v>
      </c>
      <c r="V19" s="1"/>
    </row>
    <row r="20" spans="1:22" ht="12.75">
      <c r="A20" s="8">
        <v>1247</v>
      </c>
      <c r="B20" s="9">
        <v>8916269000</v>
      </c>
      <c r="C20" s="9">
        <v>6572769000</v>
      </c>
      <c r="D20" s="9">
        <v>188104000</v>
      </c>
      <c r="E20" s="10">
        <v>407974000</v>
      </c>
      <c r="F20" s="9">
        <v>1101</v>
      </c>
      <c r="G20" s="9">
        <f t="shared" si="5"/>
        <v>5969817.4386920985</v>
      </c>
      <c r="H20" s="9">
        <f t="shared" si="6"/>
        <v>200000</v>
      </c>
      <c r="I20" s="9">
        <f t="shared" si="7"/>
        <v>220200000</v>
      </c>
      <c r="J20" s="9">
        <f t="shared" si="8"/>
        <v>5769817.4386920985</v>
      </c>
      <c r="K20" s="9">
        <f t="shared" si="9"/>
        <v>6352569000</v>
      </c>
      <c r="L20" s="8">
        <f t="shared" si="10"/>
        <v>8099991000</v>
      </c>
      <c r="M20" s="10">
        <f t="shared" si="1"/>
        <v>6495582.1972734565</v>
      </c>
      <c r="N20" s="8">
        <f t="shared" si="11"/>
        <v>816278000</v>
      </c>
      <c r="O20" s="9">
        <f t="shared" si="2"/>
        <v>654593.4242181235</v>
      </c>
      <c r="P20" s="22">
        <f t="shared" si="3"/>
        <v>6.235</v>
      </c>
      <c r="Q20" s="17">
        <f t="shared" si="4"/>
        <v>654593.4242181235</v>
      </c>
      <c r="R20" s="17">
        <f t="shared" si="0"/>
        <v>6495582.1972734565</v>
      </c>
      <c r="S20" s="23">
        <f>S18+P11</f>
        <v>88654.29000000001</v>
      </c>
      <c r="T20" s="17">
        <f>T19</f>
        <v>44549.772462349436</v>
      </c>
      <c r="U20" s="17">
        <f>U19</f>
        <v>1664.6425748348968</v>
      </c>
      <c r="V20" s="1"/>
    </row>
    <row r="21" spans="1:22" ht="12.75">
      <c r="A21" s="2">
        <v>686</v>
      </c>
      <c r="B21" s="3">
        <v>15461327000</v>
      </c>
      <c r="C21" s="3">
        <v>12880919000</v>
      </c>
      <c r="D21" s="3">
        <v>108100000</v>
      </c>
      <c r="E21" s="11">
        <v>219119000</v>
      </c>
      <c r="F21" s="3">
        <v>645</v>
      </c>
      <c r="G21" s="9">
        <f t="shared" si="5"/>
        <v>19970417.054263566</v>
      </c>
      <c r="H21" s="9">
        <f t="shared" si="6"/>
        <v>200000</v>
      </c>
      <c r="I21" s="9">
        <f t="shared" si="7"/>
        <v>129000000</v>
      </c>
      <c r="J21" s="9">
        <f t="shared" si="8"/>
        <v>19770417.054263566</v>
      </c>
      <c r="K21" s="9">
        <f t="shared" si="9"/>
        <v>12751919000</v>
      </c>
      <c r="L21" s="8">
        <f t="shared" si="10"/>
        <v>15005108000</v>
      </c>
      <c r="M21" s="11">
        <f t="shared" si="1"/>
        <v>21873335.27696793</v>
      </c>
      <c r="N21" s="8">
        <f t="shared" si="11"/>
        <v>456219000</v>
      </c>
      <c r="O21" s="3">
        <f t="shared" si="2"/>
        <v>665042.2740524781</v>
      </c>
      <c r="P21" s="22">
        <f>A21/100</f>
        <v>6.86</v>
      </c>
      <c r="Q21" s="17">
        <f t="shared" si="4"/>
        <v>665042.2740524781</v>
      </c>
      <c r="R21" s="17">
        <f t="shared" si="0"/>
        <v>21873335.27696793</v>
      </c>
      <c r="S21" s="23">
        <f>S20+1</f>
        <v>88655.29000000001</v>
      </c>
      <c r="T21" s="17">
        <f>Q12</f>
        <v>54402.12957644168</v>
      </c>
      <c r="U21" s="17">
        <f>R12</f>
        <v>1712.011638000984</v>
      </c>
      <c r="V21" s="1"/>
    </row>
    <row r="22" spans="1:22" ht="12.75">
      <c r="A22" s="1">
        <f>SUM(A3:A21)</f>
        <v>30879498</v>
      </c>
      <c r="B22" s="1"/>
      <c r="L22" s="1"/>
      <c r="N22" s="1"/>
      <c r="P22" s="17">
        <f>P20</f>
        <v>6.235</v>
      </c>
      <c r="Q22" s="17">
        <f>Q20</f>
        <v>654593.4242181235</v>
      </c>
      <c r="R22" s="17">
        <f>R20</f>
        <v>6495582.1972734565</v>
      </c>
      <c r="S22" s="23">
        <f>S20+P12</f>
        <v>104182.73000000001</v>
      </c>
      <c r="T22" s="17">
        <f>T21</f>
        <v>54402.12957644168</v>
      </c>
      <c r="U22" s="17">
        <f>U21</f>
        <v>1712.011638000984</v>
      </c>
      <c r="V22" s="1"/>
    </row>
    <row r="23" spans="16:22" ht="12.75">
      <c r="P23" s="17">
        <f>P19</f>
        <v>26.215</v>
      </c>
      <c r="Q23" s="17">
        <f>Q19</f>
        <v>710727.82757963</v>
      </c>
      <c r="R23" s="17">
        <f>R19</f>
        <v>2437592.0274651917</v>
      </c>
      <c r="S23" s="23">
        <f>S22+1</f>
        <v>104183.73000000001</v>
      </c>
      <c r="T23" s="17">
        <f>Q13</f>
        <v>66774.36786146445</v>
      </c>
      <c r="U23" s="17">
        <f>R13</f>
        <v>2006.504921346988</v>
      </c>
      <c r="V23" s="1"/>
    </row>
    <row r="24" spans="1:22" ht="12.75">
      <c r="A24" t="s">
        <v>4</v>
      </c>
      <c r="N24" s="1"/>
      <c r="P24" s="17">
        <f>P18</f>
        <v>69.1</v>
      </c>
      <c r="Q24" s="17">
        <f>Q18</f>
        <v>629526.4109985528</v>
      </c>
      <c r="R24" s="17">
        <f>R18</f>
        <v>838434.6599131693</v>
      </c>
      <c r="S24" s="23">
        <f>S22+P13</f>
        <v>120446.57</v>
      </c>
      <c r="T24" s="17">
        <f>T23</f>
        <v>66774.36786146445</v>
      </c>
      <c r="U24" s="17">
        <f>U23</f>
        <v>2006.504921346988</v>
      </c>
      <c r="V24" s="1"/>
    </row>
    <row r="25" spans="16:21" ht="12.75">
      <c r="P25" s="17">
        <f>P17</f>
        <v>245.155</v>
      </c>
      <c r="Q25" s="17">
        <f>Q17</f>
        <v>485253.53347881953</v>
      </c>
      <c r="R25" s="17">
        <f>R17</f>
        <v>249713.5893618323</v>
      </c>
      <c r="S25" s="23">
        <f>S24+1</f>
        <v>120447.57</v>
      </c>
      <c r="T25" s="17">
        <f>Q14</f>
        <v>86115.47030529662</v>
      </c>
      <c r="U25" s="17">
        <f>R14</f>
        <v>2348.293047403823</v>
      </c>
    </row>
    <row r="26" spans="16:21" ht="12.75">
      <c r="P26" s="17">
        <f>P16</f>
        <v>1039.36</v>
      </c>
      <c r="Q26" s="17">
        <f>Q16</f>
        <v>319874.2639701355</v>
      </c>
      <c r="R26" s="17">
        <f>R16</f>
        <v>44631.45108528325</v>
      </c>
      <c r="S26" s="23">
        <f>S24+P14</f>
        <v>137363.56</v>
      </c>
      <c r="T26" s="17">
        <f>T25</f>
        <v>86115.47030529662</v>
      </c>
      <c r="U26" s="17">
        <f>U25</f>
        <v>2348.293047403823</v>
      </c>
    </row>
    <row r="27" spans="16:21" ht="12.75">
      <c r="P27" s="17">
        <f>P15</f>
        <v>15644.435</v>
      </c>
      <c r="Q27" s="17">
        <f>Q15</f>
        <v>134642.57290212144</v>
      </c>
      <c r="R27" s="17">
        <f>R15</f>
        <v>6041.501019372065</v>
      </c>
      <c r="S27" s="23">
        <f>S26+1</f>
        <v>137364.56</v>
      </c>
      <c r="T27" s="17">
        <f>Q15</f>
        <v>134642.57290212144</v>
      </c>
      <c r="U27" s="17">
        <f>R15</f>
        <v>6041.501019372065</v>
      </c>
    </row>
    <row r="28" spans="16:21" ht="12.75">
      <c r="P28" s="17">
        <f>P14</f>
        <v>16916.99</v>
      </c>
      <c r="Q28" s="17">
        <f>Q14</f>
        <v>86115.47030529662</v>
      </c>
      <c r="R28" s="17">
        <f>R14</f>
        <v>2348.293047403823</v>
      </c>
      <c r="S28" s="23">
        <f>S26+P15</f>
        <v>153007.995</v>
      </c>
      <c r="T28" s="17">
        <f>T27</f>
        <v>134642.57290212144</v>
      </c>
      <c r="U28" s="17">
        <f>U27</f>
        <v>6041.501019372065</v>
      </c>
    </row>
    <row r="29" spans="16:21" ht="12.75">
      <c r="P29" s="17">
        <f>P13</f>
        <v>16263.84</v>
      </c>
      <c r="Q29" s="17">
        <f>Q13</f>
        <v>66774.36786146445</v>
      </c>
      <c r="R29" s="17">
        <f>R13</f>
        <v>2006.504921346988</v>
      </c>
      <c r="S29" s="23">
        <f>S28+1</f>
        <v>153008.995</v>
      </c>
      <c r="T29" s="17">
        <f>Q16</f>
        <v>319874.2639701355</v>
      </c>
      <c r="U29" s="17">
        <f>R16</f>
        <v>44631.45108528325</v>
      </c>
    </row>
    <row r="30" spans="16:21" ht="12.75">
      <c r="P30" s="17">
        <f>P12</f>
        <v>15528.44</v>
      </c>
      <c r="Q30" s="17">
        <f>Q12</f>
        <v>54402.12957644168</v>
      </c>
      <c r="R30" s="17">
        <f>R12</f>
        <v>1712.011638000984</v>
      </c>
      <c r="S30" s="23">
        <f>S28+P16</f>
        <v>154047.35499999998</v>
      </c>
      <c r="T30" s="17">
        <f>T29</f>
        <v>319874.2639701355</v>
      </c>
      <c r="U30" s="17">
        <f>U29</f>
        <v>44631.45108528325</v>
      </c>
    </row>
    <row r="31" spans="16:21" ht="12.75">
      <c r="P31" s="17">
        <f>P11</f>
        <v>18097.005</v>
      </c>
      <c r="Q31" s="17">
        <f>Q11</f>
        <v>44549.772462349436</v>
      </c>
      <c r="R31" s="17">
        <f>R11</f>
        <v>1664.6425748348968</v>
      </c>
      <c r="S31" s="23">
        <f>S30+1</f>
        <v>154048.35499999998</v>
      </c>
      <c r="T31" s="17">
        <f>Q17</f>
        <v>485253.53347881953</v>
      </c>
      <c r="U31" s="17">
        <f>R17</f>
        <v>249713.5893618323</v>
      </c>
    </row>
    <row r="32" spans="16:21" ht="12.75">
      <c r="P32" s="17">
        <f>P10</f>
        <v>15683.175</v>
      </c>
      <c r="Q32" s="17">
        <f>Q10</f>
        <v>34340.10938473874</v>
      </c>
      <c r="R32" s="17">
        <f>R10</f>
        <v>2216.4564891994128</v>
      </c>
      <c r="S32" s="23">
        <f>S30+P17</f>
        <v>154292.50999999998</v>
      </c>
      <c r="T32" s="17">
        <f>T31</f>
        <v>485253.53347881953</v>
      </c>
      <c r="U32" s="17">
        <f>U31</f>
        <v>249713.5893618323</v>
      </c>
    </row>
    <row r="33" spans="16:21" ht="12.75">
      <c r="P33" s="17">
        <f>P9</f>
        <v>6668.405</v>
      </c>
      <c r="Q33" s="17">
        <f>Q9</f>
        <v>25887.991206292958</v>
      </c>
      <c r="R33" s="17">
        <f>R9</f>
        <v>3028.9169599027055</v>
      </c>
      <c r="S33" s="23">
        <f>S32+1</f>
        <v>154293.50999999998</v>
      </c>
      <c r="T33" s="17">
        <f>Q18</f>
        <v>629526.4109985528</v>
      </c>
      <c r="U33" s="17">
        <f>R18</f>
        <v>838434.6599131693</v>
      </c>
    </row>
    <row r="34" spans="16:21" ht="12.75">
      <c r="P34" s="17">
        <f>P8</f>
        <v>6139.385</v>
      </c>
      <c r="Q34" s="17">
        <f>Q8</f>
        <v>20180.902484532246</v>
      </c>
      <c r="R34" s="17">
        <f>R8</f>
        <v>3704.737526641512</v>
      </c>
      <c r="S34" s="23">
        <f>S32+P18</f>
        <v>154361.61</v>
      </c>
      <c r="T34" s="17">
        <f>T33</f>
        <v>629526.4109985528</v>
      </c>
      <c r="U34" s="17">
        <f>U33</f>
        <v>838434.6599131693</v>
      </c>
    </row>
    <row r="35" spans="16:21" ht="12.75">
      <c r="P35" s="17">
        <f>P7</f>
        <v>6549.42</v>
      </c>
      <c r="Q35" s="17">
        <f>Q7</f>
        <v>14315.57298203505</v>
      </c>
      <c r="R35" s="17">
        <f>R7</f>
        <v>4273.835698428258</v>
      </c>
      <c r="S35" s="23">
        <f>S34+1</f>
        <v>154362.61</v>
      </c>
      <c r="T35" s="17">
        <f>Q19</f>
        <v>710727.82757963</v>
      </c>
      <c r="U35" s="17">
        <f>R19</f>
        <v>2437592.0274651917</v>
      </c>
    </row>
    <row r="36" spans="16:21" ht="12.75">
      <c r="P36" s="17">
        <f>P6</f>
        <v>7445.845</v>
      </c>
      <c r="Q36" s="17">
        <f>Q6</f>
        <v>9057.221175031174</v>
      </c>
      <c r="R36" s="17">
        <f>R6</f>
        <v>4250.144207944162</v>
      </c>
      <c r="S36" s="23">
        <f>S34+P19</f>
        <v>154387.82499999998</v>
      </c>
      <c r="T36" s="17">
        <f>T35</f>
        <v>710727.82757963</v>
      </c>
      <c r="U36" s="17">
        <f>U35</f>
        <v>2437592.0274651917</v>
      </c>
    </row>
    <row r="37" spans="16:21" ht="12.75">
      <c r="P37" s="17">
        <f>P5</f>
        <v>6374.34</v>
      </c>
      <c r="Q37" s="17">
        <f>Q5</f>
        <v>5399.44684469294</v>
      </c>
      <c r="R37" s="17">
        <f>R5</f>
        <v>2704.364687167613</v>
      </c>
      <c r="S37" s="23">
        <f>S36+1</f>
        <v>154388.82499999998</v>
      </c>
      <c r="T37" s="17">
        <f>Q20</f>
        <v>654593.4242181235</v>
      </c>
      <c r="U37" s="17">
        <f>R20</f>
        <v>6495582.1972734565</v>
      </c>
    </row>
    <row r="38" spans="16:21" ht="12.75">
      <c r="P38" s="17">
        <f>P4</f>
        <v>5725.04</v>
      </c>
      <c r="Q38" s="17">
        <f>Q4</f>
        <v>2218.07969900647</v>
      </c>
      <c r="R38" s="17">
        <f>R4</f>
        <v>459.92342411581404</v>
      </c>
      <c r="S38" s="23">
        <f>S36+P20</f>
        <v>154394.05999999997</v>
      </c>
      <c r="T38" s="17">
        <f>T37</f>
        <v>654593.4242181235</v>
      </c>
      <c r="U38" s="17">
        <f>U37</f>
        <v>6495582.1972734565</v>
      </c>
    </row>
    <row r="39" spans="16:21" ht="12.75">
      <c r="P39" s="17">
        <f>P3</f>
        <v>15971.675</v>
      </c>
      <c r="Q39" s="17">
        <f>Q3</f>
        <v>0</v>
      </c>
      <c r="R39" s="17">
        <f>R3</f>
        <v>0</v>
      </c>
      <c r="S39" s="23">
        <f>S38+1</f>
        <v>154395.05999999997</v>
      </c>
      <c r="T39" s="17">
        <f>Q21</f>
        <v>665042.2740524781</v>
      </c>
      <c r="U39" s="17">
        <f>R21</f>
        <v>21873335.27696793</v>
      </c>
    </row>
    <row r="40" spans="16:21" ht="13.5" thickBot="1">
      <c r="P40" s="24">
        <f>SUM(P3:P39)</f>
        <v>308794.97999999986</v>
      </c>
      <c r="Q40" s="25"/>
      <c r="R40" s="25"/>
      <c r="S40" s="23">
        <f>S38+P21</f>
        <v>154400.91999999995</v>
      </c>
      <c r="T40" s="17">
        <f>T39</f>
        <v>665042.2740524781</v>
      </c>
      <c r="U40" s="17">
        <f>U39</f>
        <v>21873335.27696793</v>
      </c>
    </row>
    <row r="41" spans="19:21" ht="13.5" thickTop="1">
      <c r="S41" s="23">
        <f>S40+1</f>
        <v>154401.91999999995</v>
      </c>
      <c r="T41" s="17">
        <f>Q22</f>
        <v>654593.4242181235</v>
      </c>
      <c r="U41" s="17">
        <f>R22</f>
        <v>6495582.1972734565</v>
      </c>
    </row>
    <row r="42" spans="19:21" ht="12.75">
      <c r="S42" s="23">
        <f>S40+P22</f>
        <v>154407.15499999994</v>
      </c>
      <c r="T42" s="17">
        <f>T41</f>
        <v>654593.4242181235</v>
      </c>
      <c r="U42" s="17">
        <f>U41</f>
        <v>6495582.1972734565</v>
      </c>
    </row>
    <row r="43" spans="19:21" ht="12.75">
      <c r="S43" s="23">
        <f>S42+1</f>
        <v>154408.15499999994</v>
      </c>
      <c r="T43" s="17">
        <f>Q23</f>
        <v>710727.82757963</v>
      </c>
      <c r="U43" s="17">
        <f>R23</f>
        <v>2437592.0274651917</v>
      </c>
    </row>
    <row r="44" spans="19:21" ht="12.75">
      <c r="S44" s="23">
        <f>S42+P23</f>
        <v>154433.36999999994</v>
      </c>
      <c r="T44" s="17">
        <f>T43</f>
        <v>710727.82757963</v>
      </c>
      <c r="U44" s="17">
        <f>U43</f>
        <v>2437592.0274651917</v>
      </c>
    </row>
    <row r="45" spans="19:21" ht="12.75">
      <c r="S45" s="23">
        <f>S44+1</f>
        <v>154434.36999999994</v>
      </c>
      <c r="T45" s="17">
        <f>Q24</f>
        <v>629526.4109985528</v>
      </c>
      <c r="U45" s="17">
        <f>R24</f>
        <v>838434.6599131693</v>
      </c>
    </row>
    <row r="46" spans="19:21" ht="12.75">
      <c r="S46" s="23">
        <f>S44+P24</f>
        <v>154502.46999999994</v>
      </c>
      <c r="T46" s="17">
        <f>T45</f>
        <v>629526.4109985528</v>
      </c>
      <c r="U46" s="17">
        <f>U45</f>
        <v>838434.6599131693</v>
      </c>
    </row>
    <row r="47" spans="19:21" ht="12.75">
      <c r="S47" s="23">
        <f>S46+1</f>
        <v>154503.46999999994</v>
      </c>
      <c r="T47" s="17">
        <f>Q25</f>
        <v>485253.53347881953</v>
      </c>
      <c r="U47" s="17">
        <f>R25</f>
        <v>249713.5893618323</v>
      </c>
    </row>
    <row r="48" spans="19:21" ht="12.75">
      <c r="S48" s="23">
        <f>S46+P25</f>
        <v>154747.62499999994</v>
      </c>
      <c r="T48" s="17">
        <f>T47</f>
        <v>485253.53347881953</v>
      </c>
      <c r="U48" s="17">
        <f>U47</f>
        <v>249713.5893618323</v>
      </c>
    </row>
    <row r="49" spans="19:21" ht="12.75">
      <c r="S49" s="23">
        <f>S48+1</f>
        <v>154748.62499999994</v>
      </c>
      <c r="T49" s="17">
        <f>Q26</f>
        <v>319874.2639701355</v>
      </c>
      <c r="U49" s="17">
        <f>R26</f>
        <v>44631.45108528325</v>
      </c>
    </row>
    <row r="50" spans="19:21" ht="12.75">
      <c r="S50" s="23">
        <f>S48+P26</f>
        <v>155786.98499999993</v>
      </c>
      <c r="T50" s="17">
        <f>T49</f>
        <v>319874.2639701355</v>
      </c>
      <c r="U50" s="17">
        <f>U49</f>
        <v>44631.45108528325</v>
      </c>
    </row>
    <row r="51" spans="19:21" ht="12.75">
      <c r="S51" s="23">
        <f>S50+1</f>
        <v>155787.98499999993</v>
      </c>
      <c r="T51" s="17">
        <f>Q27</f>
        <v>134642.57290212144</v>
      </c>
      <c r="U51" s="17">
        <f>R27</f>
        <v>6041.501019372065</v>
      </c>
    </row>
    <row r="52" spans="19:21" ht="12.75">
      <c r="S52" s="23">
        <f>S50+P27</f>
        <v>171431.41999999993</v>
      </c>
      <c r="T52" s="17">
        <f>T51</f>
        <v>134642.57290212144</v>
      </c>
      <c r="U52" s="17">
        <f>U51</f>
        <v>6041.501019372065</v>
      </c>
    </row>
    <row r="53" spans="19:21" ht="12.75">
      <c r="S53" s="23">
        <f>S52+1</f>
        <v>171432.41999999993</v>
      </c>
      <c r="T53" s="17">
        <f>Q28</f>
        <v>86115.47030529662</v>
      </c>
      <c r="U53" s="17">
        <f>R28</f>
        <v>2348.293047403823</v>
      </c>
    </row>
    <row r="54" spans="19:21" ht="12.75">
      <c r="S54" s="23">
        <f>S52+P28</f>
        <v>188348.40999999992</v>
      </c>
      <c r="T54" s="17">
        <f>T53</f>
        <v>86115.47030529662</v>
      </c>
      <c r="U54" s="17">
        <f>U53</f>
        <v>2348.293047403823</v>
      </c>
    </row>
    <row r="55" spans="19:21" ht="12.75">
      <c r="S55" s="23">
        <f>S54+1</f>
        <v>188349.40999999992</v>
      </c>
      <c r="T55" s="17">
        <f>Q29</f>
        <v>66774.36786146445</v>
      </c>
      <c r="U55" s="17">
        <f>R29</f>
        <v>2006.504921346988</v>
      </c>
    </row>
    <row r="56" spans="19:21" ht="12.75">
      <c r="S56" s="23">
        <f>S54+P29</f>
        <v>204612.2499999999</v>
      </c>
      <c r="T56" s="17">
        <f>T55</f>
        <v>66774.36786146445</v>
      </c>
      <c r="U56" s="17">
        <f>U55</f>
        <v>2006.504921346988</v>
      </c>
    </row>
    <row r="57" spans="19:21" ht="12.75">
      <c r="S57" s="23">
        <f>S56+1</f>
        <v>204613.2499999999</v>
      </c>
      <c r="T57" s="17">
        <f>Q30</f>
        <v>54402.12957644168</v>
      </c>
      <c r="U57" s="17">
        <f>R30</f>
        <v>1712.011638000984</v>
      </c>
    </row>
    <row r="58" spans="19:21" ht="12.75">
      <c r="S58" s="23">
        <f>S56+P30</f>
        <v>220140.68999999992</v>
      </c>
      <c r="T58" s="17">
        <f>T57</f>
        <v>54402.12957644168</v>
      </c>
      <c r="U58" s="17">
        <f>U57</f>
        <v>1712.011638000984</v>
      </c>
    </row>
    <row r="59" spans="19:21" ht="12.75">
      <c r="S59" s="23">
        <f>S58+1</f>
        <v>220141.68999999992</v>
      </c>
      <c r="T59" s="17">
        <f>Q31</f>
        <v>44549.772462349436</v>
      </c>
      <c r="U59" s="17">
        <f>R31</f>
        <v>1664.6425748348968</v>
      </c>
    </row>
    <row r="60" spans="19:21" ht="12.75">
      <c r="S60" s="23">
        <f>S58+P31</f>
        <v>238237.69499999992</v>
      </c>
      <c r="T60" s="17">
        <f>T59</f>
        <v>44549.772462349436</v>
      </c>
      <c r="U60" s="17">
        <f>U59</f>
        <v>1664.6425748348968</v>
      </c>
    </row>
    <row r="61" spans="19:21" ht="12.75">
      <c r="S61" s="23">
        <f>S60+1</f>
        <v>238238.69499999992</v>
      </c>
      <c r="T61" s="17">
        <f>Q32</f>
        <v>34340.10938473874</v>
      </c>
      <c r="U61" s="17">
        <f>R32</f>
        <v>2216.4564891994128</v>
      </c>
    </row>
    <row r="62" spans="19:21" ht="12.75">
      <c r="S62" s="23">
        <f>S60+P32</f>
        <v>253920.8699999999</v>
      </c>
      <c r="T62" s="17">
        <f>T61</f>
        <v>34340.10938473874</v>
      </c>
      <c r="U62" s="17">
        <f>U61</f>
        <v>2216.4564891994128</v>
      </c>
    </row>
    <row r="63" spans="19:21" ht="12.75">
      <c r="S63" s="23">
        <f>S62+1</f>
        <v>253921.8699999999</v>
      </c>
      <c r="T63" s="17">
        <f>Q33</f>
        <v>25887.991206292958</v>
      </c>
      <c r="U63" s="17">
        <f>R33</f>
        <v>3028.9169599027055</v>
      </c>
    </row>
    <row r="64" spans="19:21" ht="12.75">
      <c r="S64" s="23">
        <f>S62+P33</f>
        <v>260589.2749999999</v>
      </c>
      <c r="T64" s="17">
        <f>T63</f>
        <v>25887.991206292958</v>
      </c>
      <c r="U64" s="17">
        <f>U63</f>
        <v>3028.9169599027055</v>
      </c>
    </row>
    <row r="65" spans="19:21" ht="12.75">
      <c r="S65" s="23">
        <f>S64+1</f>
        <v>260590.2749999999</v>
      </c>
      <c r="T65" s="17">
        <f>Q34</f>
        <v>20180.902484532246</v>
      </c>
      <c r="U65" s="17">
        <f>R34</f>
        <v>3704.737526641512</v>
      </c>
    </row>
    <row r="66" spans="19:21" ht="12.75">
      <c r="S66" s="23">
        <f>S64+P34</f>
        <v>266728.6599999999</v>
      </c>
      <c r="T66" s="17">
        <f>T65</f>
        <v>20180.902484532246</v>
      </c>
      <c r="U66" s="17">
        <f>U65</f>
        <v>3704.737526641512</v>
      </c>
    </row>
    <row r="67" spans="19:21" ht="12.75">
      <c r="S67" s="23">
        <f>S66+1</f>
        <v>266729.6599999999</v>
      </c>
      <c r="T67" s="17">
        <f>Q35</f>
        <v>14315.57298203505</v>
      </c>
      <c r="U67" s="17">
        <f>R35</f>
        <v>4273.835698428258</v>
      </c>
    </row>
    <row r="68" spans="19:21" ht="12.75">
      <c r="S68" s="23">
        <f>S66+P35</f>
        <v>273278.0799999999</v>
      </c>
      <c r="T68" s="17">
        <f>T67</f>
        <v>14315.57298203505</v>
      </c>
      <c r="U68" s="17">
        <f>U67</f>
        <v>4273.835698428258</v>
      </c>
    </row>
    <row r="69" spans="19:21" ht="12.75">
      <c r="S69" s="23">
        <f>S68+1</f>
        <v>273279.0799999999</v>
      </c>
      <c r="T69" s="17">
        <f>Q36</f>
        <v>9057.221175031174</v>
      </c>
      <c r="U69" s="17">
        <f>R36</f>
        <v>4250.144207944162</v>
      </c>
    </row>
    <row r="70" spans="19:21" ht="12.75">
      <c r="S70" s="23">
        <f>S68+P36</f>
        <v>280723.9249999999</v>
      </c>
      <c r="T70" s="17">
        <f>T69</f>
        <v>9057.221175031174</v>
      </c>
      <c r="U70" s="17">
        <f>U69</f>
        <v>4250.144207944162</v>
      </c>
    </row>
    <row r="71" spans="19:21" ht="12.75">
      <c r="S71" s="23">
        <f>S70+1</f>
        <v>280724.9249999999</v>
      </c>
      <c r="T71" s="17">
        <f>Q37</f>
        <v>5399.44684469294</v>
      </c>
      <c r="U71" s="17">
        <f>R37</f>
        <v>2704.364687167613</v>
      </c>
    </row>
    <row r="72" spans="19:21" ht="12.75">
      <c r="S72" s="23">
        <f>S70+P37</f>
        <v>287098.2649999999</v>
      </c>
      <c r="T72" s="17">
        <f>T71</f>
        <v>5399.44684469294</v>
      </c>
      <c r="U72" s="17">
        <f>U71</f>
        <v>2704.364687167613</v>
      </c>
    </row>
    <row r="73" spans="19:21" ht="12.75">
      <c r="S73" s="23">
        <f>S72+1</f>
        <v>287099.2649999999</v>
      </c>
      <c r="T73" s="17">
        <f>Q38</f>
        <v>2218.07969900647</v>
      </c>
      <c r="U73" s="17">
        <f>R38</f>
        <v>459.92342411581404</v>
      </c>
    </row>
    <row r="74" spans="19:21" ht="12.75">
      <c r="S74" s="23">
        <f>S72+P38</f>
        <v>292823.3049999999</v>
      </c>
      <c r="T74" s="17">
        <f>T73</f>
        <v>2218.07969900647</v>
      </c>
      <c r="U74" s="17">
        <f>U73</f>
        <v>459.92342411581404</v>
      </c>
    </row>
    <row r="75" spans="19:21" ht="12.75">
      <c r="S75" s="23">
        <f>S74+1</f>
        <v>292824.3049999999</v>
      </c>
      <c r="T75" s="17">
        <f>Q39</f>
        <v>0</v>
      </c>
      <c r="U75" s="17">
        <f>R39</f>
        <v>0</v>
      </c>
    </row>
    <row r="76" spans="19:21" ht="12.75">
      <c r="S76" s="23">
        <f>S74+P39</f>
        <v>308794.97999999986</v>
      </c>
      <c r="T76" s="17">
        <f>T75</f>
        <v>0</v>
      </c>
      <c r="U76" s="17">
        <f>U75</f>
        <v>0</v>
      </c>
    </row>
    <row r="77" ht="12.75">
      <c r="S77" s="15"/>
    </row>
    <row r="79" ht="12.75">
      <c r="S79" s="15"/>
    </row>
    <row r="81" ht="12.75">
      <c r="S81" s="15"/>
    </row>
  </sheetData>
  <mergeCells count="6">
    <mergeCell ref="S1:U1"/>
    <mergeCell ref="A1:E1"/>
    <mergeCell ref="L1:M1"/>
    <mergeCell ref="N1:O1"/>
    <mergeCell ref="P1:R1"/>
    <mergeCell ref="F1:K1"/>
  </mergeCell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Rechtsanwalt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Einkommen aus Arbeit und Kapital 1995</dc:title>
  <dc:subject>Moderner Feudalismus in Deutschland</dc:subject>
  <dc:creator>Dr. Harald Wozniewski</dc:creator>
  <cp:keywords/>
  <dc:description/>
  <cp:lastModifiedBy>Dr. Harald Wozniewski</cp:lastModifiedBy>
  <cp:lastPrinted>2000-10-20T08:34:28Z</cp:lastPrinted>
  <dcterms:created xsi:type="dcterms:W3CDTF">2000-10-02T16:55:18Z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